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bookViews>
    <workbookView xWindow="0" yWindow="0" windowWidth="19200" windowHeight="8300"/>
  </bookViews>
  <sheets>
    <sheet name="Documentation" sheetId="11" r:id="rId1"/>
    <sheet name="Mortgage Calculator" sheetId="13" r:id="rId2"/>
    <sheet name="Listings" sheetId="12" r:id="rId3"/>
    <sheet name="Car Loan" sheetId="14" r:id="rId4"/>
  </sheets>
  <definedNames>
    <definedName name="ActualNumberOfPayments">IFERROR(IF(LoanIsGood,IF(PaymentsPerYear=1,1,MATCH(0.01,End_Bal,-1)+1)),"")</definedName>
    <definedName name="ColumnTitle1">PaymentSchedule[[#Headers],[Pmt No]]</definedName>
    <definedName name="Down_Payment">'Mortgage Calculator'!$B$6</definedName>
    <definedName name="End_Bal">PaymentSchedule[Ending Balance]</definedName>
    <definedName name="ExtraPayments">'Car Loan'!$D$10</definedName>
    <definedName name="InterestRate">'Car Loan'!$D$5</definedName>
    <definedName name="LastCol">MATCH(REPT("z",255),'Car Loan'!$12:$12)</definedName>
    <definedName name="LastRow">MATCH(9.99E+307,'Car Loan'!$A:$A)</definedName>
    <definedName name="LenderName">'Car Loan'!$G$10:$H$10</definedName>
    <definedName name="Loan_Amt">'Mortgage Calculator'!$B$7</definedName>
    <definedName name="Loan_Payment_Calculator">'Mortgage Calculator'!$A$2</definedName>
    <definedName name="LoanAmount">'Car Loan'!$D$4</definedName>
    <definedName name="LoanIsGood">('Car Loan'!$D$4*'Car Loan'!$D$5*'Car Loan'!$D$6*'Car Loan'!$D$8)&gt;0</definedName>
    <definedName name="LoanPeriod">'Car Loan'!$D$6</definedName>
    <definedName name="LoanStartDate">'Car Loan'!$D$8</definedName>
    <definedName name="Monthly_Payment">'Mortgage Calculator'!$D$5</definedName>
    <definedName name="Mortgage_Calculator">'Mortgage Calculator'!#REF!</definedName>
    <definedName name="PaymentsPerYear">'Car Loan'!$D$7</definedName>
    <definedName name="Price">'Mortgage Calculator'!$B$5</definedName>
    <definedName name="_xlnm.Print_Area" localSheetId="1">'Mortgage Calculator'!$F$2:$I$13</definedName>
    <definedName name="Rate">'Mortgage Calculator'!$D$3</definedName>
    <definedName name="RowTitleRegion1..E9">'Car Loan'!$B$4:$C$4</definedName>
    <definedName name="RowTitleRegion2..I7">'Car Loan'!$F$4:$G$4</definedName>
    <definedName name="RowTitleRegion3..E9">'Car Loan'!$B$10</definedName>
    <definedName name="RowTitleRegion4..H9">'Car Loan'!$F$10</definedName>
    <definedName name="ScheduledNumberOfPayments">'Car Loan'!$H$5</definedName>
    <definedName name="ScheduledPayment">'Car Loan'!$H$4</definedName>
    <definedName name="Term_in_Months">'Mortgage Calculator'!$D$4</definedName>
    <definedName name="Total_Cost">'Mortgage Calculator'!$D$7</definedName>
    <definedName name="Total_Interest">'Mortgage Calculator'!$D$6</definedName>
    <definedName name="TotalEarlyPayments">'Car Loan'!$H$7</definedName>
    <definedName name="TotalInterest">SUM(PaymentSchedule[Interest])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5" i="14" l="1"/>
  <c r="A21" i="14" l="1"/>
  <c r="A17" i="14"/>
  <c r="A13" i="14"/>
  <c r="H4" i="14"/>
  <c r="H9" i="14" s="1"/>
  <c r="A23" i="14"/>
  <c r="A19" i="14"/>
  <c r="A15" i="14"/>
  <c r="A20" i="14"/>
  <c r="A14" i="14"/>
  <c r="A22" i="14"/>
  <c r="A24" i="14"/>
  <c r="A16" i="14"/>
  <c r="A18" i="14"/>
  <c r="B20" i="14" l="1"/>
  <c r="D20" i="14"/>
  <c r="B24" i="14"/>
  <c r="D24" i="14"/>
  <c r="D13" i="14"/>
  <c r="C13" i="14"/>
  <c r="H13" i="14" s="1"/>
  <c r="B13" i="14"/>
  <c r="B18" i="14"/>
  <c r="D18" i="14"/>
  <c r="B22" i="14"/>
  <c r="D22" i="14"/>
  <c r="D19" i="14"/>
  <c r="B19" i="14"/>
  <c r="D17" i="14"/>
  <c r="B17" i="14"/>
  <c r="D15" i="14"/>
  <c r="B15" i="14"/>
  <c r="B16" i="14"/>
  <c r="D16" i="14"/>
  <c r="B14" i="14"/>
  <c r="D14" i="14"/>
  <c r="D23" i="14"/>
  <c r="B23" i="14"/>
  <c r="D21" i="14"/>
  <c r="B21" i="14"/>
  <c r="E13" i="14" l="1"/>
  <c r="F13" i="14" s="1"/>
  <c r="G13" i="14" s="1"/>
  <c r="I13" i="14" s="1"/>
  <c r="J13" i="14"/>
  <c r="C14" i="14" l="1"/>
  <c r="H14" i="14" s="1"/>
  <c r="E14" i="14" l="1"/>
  <c r="F14" i="14" s="1"/>
  <c r="G14" i="14" s="1"/>
  <c r="I14" i="14" s="1"/>
  <c r="J14" i="14"/>
  <c r="C15" i="14" l="1"/>
  <c r="E15" i="14" s="1"/>
  <c r="H15" i="14" l="1"/>
  <c r="J15" i="14"/>
  <c r="F15" i="14"/>
  <c r="G15" i="14" s="1"/>
  <c r="I15" i="14" s="1"/>
  <c r="C16" i="14" l="1"/>
  <c r="H16" i="14" s="1"/>
  <c r="E16" i="14" l="1"/>
  <c r="F16" i="14" s="1"/>
  <c r="G16" i="14" s="1"/>
  <c r="I16" i="14" s="1"/>
  <c r="J16" i="14"/>
  <c r="C17" i="14" l="1"/>
  <c r="H17" i="14" s="1"/>
  <c r="E17" i="14" l="1"/>
  <c r="F17" i="14" s="1"/>
  <c r="G17" i="14" s="1"/>
  <c r="I17" i="14" s="1"/>
  <c r="J17" i="14"/>
  <c r="C18" i="14" l="1"/>
  <c r="H18" i="14" s="1"/>
  <c r="J18" i="14" s="1"/>
  <c r="E18" i="14" l="1"/>
  <c r="F18" i="14" s="1"/>
  <c r="G18" i="14" s="1"/>
  <c r="I18" i="14" s="1"/>
  <c r="C19" i="14" s="1"/>
  <c r="H19" i="14" l="1"/>
  <c r="J19" i="14" s="1"/>
  <c r="E19" i="14"/>
  <c r="F19" i="14" l="1"/>
  <c r="G19" i="14" s="1"/>
  <c r="I19" i="14" s="1"/>
  <c r="C20" i="14" s="1"/>
  <c r="H20" i="14" l="1"/>
  <c r="J20" i="14" s="1"/>
  <c r="E20" i="14"/>
  <c r="F20" i="14" l="1"/>
  <c r="G20" i="14" s="1"/>
  <c r="I20" i="14" s="1"/>
  <c r="C21" i="14" s="1"/>
  <c r="H21" i="14" l="1"/>
  <c r="J21" i="14" s="1"/>
  <c r="E21" i="14"/>
  <c r="F21" i="14" l="1"/>
  <c r="G21" i="14" s="1"/>
  <c r="I21" i="14" s="1"/>
  <c r="C22" i="14" s="1"/>
  <c r="H22" i="14" l="1"/>
  <c r="J22" i="14" s="1"/>
  <c r="E22" i="14"/>
  <c r="F22" i="14" l="1"/>
  <c r="G22" i="14" s="1"/>
  <c r="I22" i="14" s="1"/>
  <c r="C23" i="14" s="1"/>
  <c r="H23" i="14" l="1"/>
  <c r="J23" i="14" s="1"/>
  <c r="E23" i="14"/>
  <c r="F23" i="14" l="1"/>
  <c r="G23" i="14" s="1"/>
  <c r="I23" i="14" s="1"/>
  <c r="C24" i="14" s="1"/>
  <c r="H24" i="14" l="1"/>
  <c r="E24" i="14"/>
  <c r="J24" i="14" l="1"/>
  <c r="H8" i="14"/>
  <c r="F24" i="14"/>
  <c r="G24" i="14" s="1"/>
  <c r="I24" i="14" s="1"/>
  <c r="H6" i="14" s="1"/>
  <c r="H7" i="14" s="1"/>
  <c r="H5" i="13" l="1"/>
  <c r="I5" i="13"/>
  <c r="G5" i="13"/>
  <c r="B6" i="13"/>
  <c r="B7" i="13" s="1"/>
  <c r="F5" i="12"/>
  <c r="F6" i="12"/>
  <c r="F7" i="12"/>
  <c r="F8" i="12"/>
  <c r="F9" i="12"/>
  <c r="F10" i="12"/>
  <c r="F11" i="12"/>
  <c r="F12" i="12"/>
  <c r="F4" i="12"/>
  <c r="G3" i="13" l="1"/>
  <c r="B13" i="13"/>
  <c r="B17" i="13"/>
  <c r="B21" i="13"/>
  <c r="B12" i="13"/>
  <c r="C16" i="13"/>
  <c r="C20" i="13"/>
  <c r="C24" i="13"/>
  <c r="D15" i="13"/>
  <c r="D19" i="13"/>
  <c r="D23" i="13"/>
  <c r="B14" i="13"/>
  <c r="B18" i="13"/>
  <c r="B22" i="13"/>
  <c r="C13" i="13"/>
  <c r="C17" i="13"/>
  <c r="C21" i="13"/>
  <c r="C12" i="13"/>
  <c r="D16" i="13"/>
  <c r="D20" i="13"/>
  <c r="D24" i="13"/>
  <c r="B15" i="13"/>
  <c r="B19" i="13"/>
  <c r="B23" i="13"/>
  <c r="C14" i="13"/>
  <c r="C18" i="13"/>
  <c r="C22" i="13"/>
  <c r="D13" i="13"/>
  <c r="D17" i="13"/>
  <c r="D21" i="13"/>
  <c r="D12" i="13"/>
  <c r="B16" i="13"/>
  <c r="B20" i="13"/>
  <c r="B24" i="13"/>
  <c r="C15" i="13"/>
  <c r="C19" i="13"/>
  <c r="C23" i="13"/>
  <c r="D14" i="13"/>
  <c r="D18" i="13"/>
  <c r="D22" i="13"/>
  <c r="D5" i="13"/>
  <c r="H7" i="13"/>
  <c r="D6" i="13" l="1"/>
  <c r="D7" i="13" s="1"/>
  <c r="A11" i="13"/>
  <c r="G13" i="13"/>
  <c r="H3" i="13"/>
  <c r="H10" i="13" s="1"/>
  <c r="I7" i="13"/>
  <c r="I10" i="13" s="1"/>
  <c r="G7" i="13"/>
  <c r="G9" i="13" l="1"/>
  <c r="G10" i="13" s="1"/>
</calcChain>
</file>

<file path=xl/sharedStrings.xml><?xml version="1.0" encoding="utf-8"?>
<sst xmlns="http://schemas.openxmlformats.org/spreadsheetml/2006/main" count="98" uniqueCount="84">
  <si>
    <t>Note: Do not edit this sheet. If your name does not appear in cell B6, please download a new copy of the file from the SAM website.</t>
  </si>
  <si>
    <t>Merissa Galaviz</t>
  </si>
  <si>
    <t>Author:</t>
  </si>
  <si>
    <t>Property</t>
  </si>
  <si>
    <t>Sq Ft</t>
  </si>
  <si>
    <t>Asking</t>
  </si>
  <si>
    <t>Type</t>
  </si>
  <si>
    <t>In Budget?</t>
  </si>
  <si>
    <t>Date</t>
  </si>
  <si>
    <t>Price</t>
  </si>
  <si>
    <t>Down Payment</t>
  </si>
  <si>
    <t>Loan Amount</t>
  </si>
  <si>
    <t>Rate</t>
  </si>
  <si>
    <t>Monthly Payment</t>
  </si>
  <si>
    <t>Total Interest</t>
  </si>
  <si>
    <t>Total Cost</t>
  </si>
  <si>
    <t>Loan Payment Calculator</t>
  </si>
  <si>
    <t>Annual Interest Rate</t>
  </si>
  <si>
    <t>Monthly Interest Rate</t>
  </si>
  <si>
    <t>Loan Period in Years</t>
  </si>
  <si>
    <t>Loan Period in Months</t>
  </si>
  <si>
    <t>Start Date</t>
  </si>
  <si>
    <t>Scenarios</t>
  </si>
  <si>
    <t>CREATE A LOAN ANALYSIS</t>
  </si>
  <si>
    <t>Varying Interest Rates and Terms</t>
  </si>
  <si>
    <t>Number of Months</t>
  </si>
  <si>
    <t>Term in Months</t>
  </si>
  <si>
    <t>Future Value</t>
  </si>
  <si>
    <t>Current Rent</t>
  </si>
  <si>
    <t>Monthly House Payment</t>
  </si>
  <si>
    <t>Current Listings</t>
  </si>
  <si>
    <t>Street</t>
  </si>
  <si>
    <t>Home Details</t>
  </si>
  <si>
    <t>Location</t>
  </si>
  <si>
    <t>West</t>
  </si>
  <si>
    <t>East</t>
  </si>
  <si>
    <t>Northwest</t>
  </si>
  <si>
    <t>Southwest</t>
  </si>
  <si>
    <t>Northeast</t>
  </si>
  <si>
    <t>Beecher Street</t>
  </si>
  <si>
    <t>Single family</t>
  </si>
  <si>
    <t>Kenyon Road</t>
  </si>
  <si>
    <t>Greenwood Blvd</t>
  </si>
  <si>
    <t>Parkway Avenue</t>
  </si>
  <si>
    <t>Condo</t>
  </si>
  <si>
    <t>Townhouse</t>
  </si>
  <si>
    <t>Everdale Drive</t>
  </si>
  <si>
    <t>Lacrosse Street</t>
  </si>
  <si>
    <t>Holland Lane</t>
  </si>
  <si>
    <t>Bernadine Court</t>
  </si>
  <si>
    <t>River Crest Way</t>
  </si>
  <si>
    <t>Ramos Family Home Purchase</t>
  </si>
  <si>
    <t>Bank 1</t>
  </si>
  <si>
    <t>Bank 2</t>
  </si>
  <si>
    <t>Bank 3</t>
  </si>
  <si>
    <t>New House Mortgage Calculator</t>
  </si>
  <si>
    <t>Year:</t>
  </si>
  <si>
    <t>Loan Details</t>
  </si>
  <si>
    <t>Loan Summary</t>
  </si>
  <si>
    <t>Scheduled payment</t>
  </si>
  <si>
    <t>Scheduled number of payments</t>
  </si>
  <si>
    <t>Actual number of payments</t>
  </si>
  <si>
    <t>Total early payments</t>
  </si>
  <si>
    <t>Total interest</t>
  </si>
  <si>
    <t>Total paid</t>
  </si>
  <si>
    <t>Pmt No</t>
  </si>
  <si>
    <t>Payment Date</t>
  </si>
  <si>
    <t>Beg Balance</t>
  </si>
  <si>
    <t>Payment Amt</t>
  </si>
  <si>
    <t>Extra Payment</t>
  </si>
  <si>
    <t>Total Payment</t>
  </si>
  <si>
    <t>Principal</t>
  </si>
  <si>
    <t>Interest</t>
  </si>
  <si>
    <t>Ending Balance</t>
  </si>
  <si>
    <t>Cumulative Interest</t>
  </si>
  <si>
    <t>Car Loan</t>
  </si>
  <si>
    <t>2021</t>
  </si>
  <si>
    <r>
      <rPr>
        <b/>
        <sz val="10"/>
        <color theme="0"/>
        <rFont val="Century Gothic"/>
        <family val="2"/>
      </rPr>
      <t>Shelly Cashman Excel 2019</t>
    </r>
    <r>
      <rPr>
        <sz val="10"/>
        <color theme="0"/>
        <rFont val="Century Gothic"/>
        <family val="2"/>
      </rPr>
      <t xml:space="preserve"> | Module 4: SAM Project 1b</t>
    </r>
  </si>
  <si>
    <t>Loan amount</t>
  </si>
  <si>
    <t>Annual interest rate</t>
  </si>
  <si>
    <t>Loan period in years</t>
  </si>
  <si>
    <t>Number of payments per year</t>
  </si>
  <si>
    <t>Start date of loan</t>
  </si>
  <si>
    <t>Optional extra payments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</si>
</sst>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_(&quot;$&quot;* #,##0.0_);_(&quot;$&quot;* \(#,##0.0\);_(&quot;$&quot;* &quot;-&quot;?_);_(@_)"/>
    <numFmt numFmtId="167" formatCode="&quot;$&quot;#,##0.00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Century Gothic"/>
      <family val="2"/>
    </font>
    <font>
      <sz val="10"/>
      <name val="Century Gothic"/>
      <family val="2"/>
    </font>
    <font>
      <sz val="28"/>
      <color rgb="FF0070C0"/>
      <name val="Century Gothic"/>
      <family val="2"/>
    </font>
    <font>
      <sz val="11"/>
      <color rgb="FF000000"/>
      <name val="Century Gothic"/>
      <family val="2"/>
    </font>
    <font>
      <sz val="10"/>
      <color rgb="FF0070C0"/>
      <name val="Century Gothic"/>
      <family val="2"/>
    </font>
    <font>
      <i/>
      <sz val="10"/>
      <color rgb="FFCC6600"/>
      <name val="Century Gothic"/>
      <family val="2"/>
    </font>
    <font>
      <sz val="18"/>
      <color theme="3"/>
      <name val="Century Schoolbook"/>
      <family val="2"/>
      <scheme val="major"/>
    </font>
    <font>
      <sz val="10"/>
      <color theme="0"/>
      <name val="Century Gothic"/>
      <family val="2"/>
    </font>
    <font>
      <b/>
      <sz val="10"/>
      <color theme="0"/>
      <name val="Century Gothic"/>
      <family val="2"/>
    </font>
    <font>
      <sz val="11"/>
      <color rgb="FF4B4C4C"/>
      <name val="Century Gothic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 tint="0.24994659260841701"/>
      <name val="Century Schoolbook"/>
      <family val="2"/>
      <scheme val="major"/>
    </font>
    <font>
      <sz val="10"/>
      <color theme="1" tint="0.2499465926084170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 tint="0.24994659260841701"/>
      <name val="Century Schoolbook"/>
      <family val="2"/>
      <scheme val="major"/>
    </font>
    <font>
      <sz val="11"/>
      <color theme="1" tint="0.24994659260841701"/>
      <name val="Calibri"/>
      <family val="2"/>
      <scheme val="minor"/>
    </font>
    <font>
      <b/>
      <sz val="11"/>
      <color theme="1" tint="0.14999847407452621"/>
      <name val="Calibri"/>
      <family val="2"/>
      <scheme val="minor"/>
    </font>
    <font>
      <sz val="11"/>
      <color theme="1" tint="0.1499984740745262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34601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/>
      <right style="thick">
        <color rgb="FF93A5B2"/>
      </right>
      <top/>
      <bottom/>
      <diagonal/>
    </border>
    <border>
      <left/>
      <right/>
      <top/>
      <bottom style="thin">
        <color rgb="FF93A5B2"/>
      </bottom>
      <diagonal/>
    </border>
    <border>
      <left/>
      <right/>
      <top/>
      <bottom style="thick">
        <color rgb="FF93A5B2"/>
      </bottom>
      <diagonal/>
    </border>
    <border>
      <left/>
      <right style="thick">
        <color rgb="FF93A5B2"/>
      </right>
      <top/>
      <bottom style="thick">
        <color rgb="FF93A5B2"/>
      </bottom>
      <diagonal/>
    </border>
    <border>
      <left/>
      <right/>
      <top/>
      <bottom style="thin">
        <color rgb="FFE34601"/>
      </bottom>
      <diagonal/>
    </border>
    <border>
      <left/>
      <right style="thick">
        <color rgb="FF93A5B2"/>
      </right>
      <top/>
      <bottom style="thin">
        <color rgb="FFE34601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-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ck">
        <color theme="7"/>
      </bottom>
      <diagonal/>
    </border>
    <border>
      <left/>
      <right/>
      <top/>
      <bottom style="thin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/>
      <top style="thin">
        <color theme="7"/>
      </top>
      <bottom style="thin">
        <color theme="7"/>
      </bottom>
      <diagonal/>
    </border>
    <border>
      <left/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/>
      <diagonal/>
    </border>
    <border>
      <left style="thin">
        <color theme="7"/>
      </left>
      <right style="thin">
        <color theme="7"/>
      </right>
      <top/>
      <bottom style="thin">
        <color theme="7"/>
      </bottom>
      <diagonal/>
    </border>
    <border>
      <left/>
      <right style="thin">
        <color auto="1"/>
      </right>
      <top/>
      <bottom style="thin">
        <color theme="7"/>
      </bottom>
      <diagonal/>
    </border>
    <border>
      <left/>
      <right/>
      <top style="thick">
        <color theme="7" tint="0.39994506668294322"/>
      </top>
      <bottom/>
      <diagonal/>
    </border>
    <border>
      <left/>
      <right/>
      <top style="thick">
        <color theme="7" tint="0.39994506668294322"/>
      </top>
      <bottom style="thin">
        <color theme="7" tint="-0.24994659260841701"/>
      </bottom>
      <diagonal/>
    </border>
    <border>
      <left style="thin">
        <color theme="7"/>
      </left>
      <right/>
      <top/>
      <bottom style="thin">
        <color theme="7"/>
      </bottom>
      <diagonal/>
    </border>
    <border>
      <left/>
      <right style="thin">
        <color theme="7"/>
      </right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theme="7"/>
      </bottom>
      <diagonal/>
    </border>
    <border>
      <left style="thin">
        <color auto="1"/>
      </left>
      <right/>
      <top style="thin">
        <color theme="7"/>
      </top>
      <bottom/>
      <diagonal/>
    </border>
    <border>
      <left/>
      <right style="thin">
        <color auto="1"/>
      </right>
      <top style="thin">
        <color theme="7"/>
      </top>
      <bottom/>
      <diagonal/>
    </border>
    <border>
      <left style="thin">
        <color theme="7"/>
      </left>
      <right/>
      <top/>
      <bottom/>
      <diagonal/>
    </border>
    <border>
      <left/>
      <right style="thin">
        <color theme="7"/>
      </right>
      <top/>
      <bottom/>
      <diagonal/>
    </border>
    <border>
      <left style="medium">
        <color theme="7"/>
      </left>
      <right/>
      <top style="medium">
        <color theme="7"/>
      </top>
      <bottom style="medium">
        <color theme="7"/>
      </bottom>
      <diagonal/>
    </border>
    <border>
      <left/>
      <right/>
      <top style="medium">
        <color theme="7"/>
      </top>
      <bottom style="medium">
        <color theme="7"/>
      </bottom>
      <diagonal/>
    </border>
    <border>
      <left/>
      <right style="medium">
        <color theme="7"/>
      </right>
      <top style="medium">
        <color theme="7"/>
      </top>
      <bottom style="medium">
        <color theme="7"/>
      </bottom>
      <diagonal/>
    </border>
  </borders>
  <cellStyleXfs count="25">
    <xf numFmtId="0" fontId="0" fillId="0" borderId="0"/>
    <xf numFmtId="0" fontId="1" fillId="0" borderId="0"/>
    <xf numFmtId="0" fontId="1" fillId="0" borderId="0"/>
    <xf numFmtId="0" fontId="5" fillId="2" borderId="0">
      <alignment vertical="top" wrapText="1"/>
    </xf>
    <xf numFmtId="0" fontId="4" fillId="2" borderId="0">
      <alignment vertical="top" wrapText="1"/>
    </xf>
    <xf numFmtId="0" fontId="5" fillId="2" borderId="0">
      <alignment vertical="top" wrapText="1"/>
    </xf>
    <xf numFmtId="0" fontId="8" fillId="0" borderId="0" applyNumberForma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3" fillId="0" borderId="7" applyNumberFormat="0" applyFill="0" applyAlignment="0" applyProtection="0"/>
    <xf numFmtId="0" fontId="12" fillId="5" borderId="0" applyNumberFormat="0" applyBorder="0" applyAlignment="0" applyProtection="0"/>
    <xf numFmtId="9" fontId="12" fillId="0" borderId="0" applyFont="0" applyFill="0" applyBorder="0" applyAlignment="0" applyProtection="0"/>
    <xf numFmtId="0" fontId="15" fillId="0" borderId="8" applyNumberFormat="0" applyFill="0" applyAlignment="0" applyProtection="0"/>
    <xf numFmtId="0" fontId="17" fillId="0" borderId="9" applyNumberFormat="0" applyFill="0" applyProtection="0">
      <alignment vertical="center"/>
    </xf>
    <xf numFmtId="0" fontId="18" fillId="6" borderId="10" applyNumberFormat="0" applyProtection="0"/>
    <xf numFmtId="0" fontId="24" fillId="0" borderId="0"/>
    <xf numFmtId="0" fontId="25" fillId="0" borderId="9" applyNumberFormat="0" applyFill="0" applyProtection="0">
      <alignment vertical="center"/>
    </xf>
    <xf numFmtId="167" fontId="26" fillId="6" borderId="0" applyFont="0" applyFill="0" applyBorder="0" applyAlignment="0" applyProtection="0"/>
    <xf numFmtId="0" fontId="26" fillId="9" borderId="0" applyNumberFormat="0" applyFont="0" applyAlignment="0">
      <alignment horizontal="center" vertical="center" wrapText="1"/>
    </xf>
    <xf numFmtId="10" fontId="24" fillId="0" borderId="0" applyFont="0" applyFill="0" applyBorder="0" applyAlignment="0" applyProtection="0"/>
    <xf numFmtId="1" fontId="26" fillId="9" borderId="0" applyFont="0" applyFill="0" applyBorder="0" applyAlignment="0"/>
    <xf numFmtId="14" fontId="26" fillId="0" borderId="0" applyFont="0" applyFill="0" applyBorder="0" applyAlignment="0"/>
    <xf numFmtId="0" fontId="23" fillId="10" borderId="0" applyNumberFormat="0" applyBorder="0" applyProtection="0">
      <alignment vertical="center" wrapText="1"/>
    </xf>
    <xf numFmtId="0" fontId="23" fillId="10" borderId="0" applyBorder="0" applyProtection="0">
      <alignment horizontal="right" vertical="center" wrapText="1" indent="2"/>
    </xf>
    <xf numFmtId="167" fontId="26" fillId="6" borderId="0" applyFont="0" applyFill="0" applyBorder="0" applyProtection="0">
      <alignment horizontal="right" indent="2"/>
    </xf>
  </cellStyleXfs>
  <cellXfs count="104">
    <xf numFmtId="0" fontId="0" fillId="0" borderId="0" xfId="0"/>
    <xf numFmtId="0" fontId="3" fillId="2" borderId="0" xfId="2" applyFont="1" applyFill="1" applyBorder="1" applyAlignment="1">
      <alignment horizontal="left"/>
    </xf>
    <xf numFmtId="0" fontId="1" fillId="0" borderId="0" xfId="2" applyFill="1"/>
    <xf numFmtId="0" fontId="1" fillId="0" borderId="0" xfId="2" applyFill="1" applyAlignment="1">
      <alignment wrapText="1"/>
    </xf>
    <xf numFmtId="0" fontId="3" fillId="2" borderId="0" xfId="2" applyFont="1" applyFill="1" applyBorder="1" applyAlignment="1">
      <alignment horizontal="right"/>
    </xf>
    <xf numFmtId="0" fontId="3" fillId="2" borderId="1" xfId="2" applyFont="1" applyFill="1" applyBorder="1" applyAlignment="1">
      <alignment horizontal="left"/>
    </xf>
    <xf numFmtId="0" fontId="6" fillId="2" borderId="1" xfId="2" applyFont="1" applyFill="1" applyBorder="1" applyAlignment="1">
      <alignment horizontal="left" wrapText="1"/>
    </xf>
    <xf numFmtId="0" fontId="7" fillId="3" borderId="2" xfId="2" applyFont="1" applyFill="1" applyBorder="1" applyAlignment="1">
      <alignment horizontal="left"/>
    </xf>
    <xf numFmtId="0" fontId="9" fillId="4" borderId="5" xfId="2" applyFont="1" applyFill="1" applyBorder="1" applyAlignment="1">
      <alignment vertical="center"/>
    </xf>
    <xf numFmtId="0" fontId="3" fillId="4" borderId="6" xfId="2" applyFont="1" applyFill="1" applyBorder="1" applyAlignment="1">
      <alignment horizontal="left"/>
    </xf>
    <xf numFmtId="0" fontId="3" fillId="0" borderId="0" xfId="2" applyFont="1" applyFill="1" applyBorder="1" applyAlignment="1">
      <alignment vertical="center"/>
    </xf>
    <xf numFmtId="0" fontId="4" fillId="2" borderId="0" xfId="4" applyBorder="1" applyAlignment="1">
      <alignment horizontal="left" vertical="top" wrapText="1"/>
    </xf>
    <xf numFmtId="0" fontId="11" fillId="2" borderId="0" xfId="5" applyFont="1" applyBorder="1" applyAlignment="1">
      <alignment horizontal="left" vertical="top" wrapText="1"/>
    </xf>
    <xf numFmtId="0" fontId="16" fillId="0" borderId="0" xfId="0" applyFont="1"/>
    <xf numFmtId="0" fontId="19" fillId="0" borderId="0" xfId="0" applyFont="1"/>
    <xf numFmtId="164" fontId="19" fillId="0" borderId="0" xfId="7" applyNumberFormat="1" applyFont="1"/>
    <xf numFmtId="166" fontId="19" fillId="0" borderId="0" xfId="0" applyNumberFormat="1" applyFont="1"/>
    <xf numFmtId="0" fontId="19" fillId="0" borderId="0" xfId="0" applyFont="1" applyAlignment="1">
      <alignment horizontal="center"/>
    </xf>
    <xf numFmtId="165" fontId="19" fillId="0" borderId="0" xfId="8" applyNumberFormat="1" applyFont="1"/>
    <xf numFmtId="14" fontId="19" fillId="0" borderId="13" xfId="0" applyNumberFormat="1" applyFont="1" applyBorder="1"/>
    <xf numFmtId="10" fontId="19" fillId="0" borderId="13" xfId="11" applyNumberFormat="1" applyFont="1" applyBorder="1"/>
    <xf numFmtId="0" fontId="19" fillId="0" borderId="13" xfId="0" applyFont="1" applyBorder="1"/>
    <xf numFmtId="164" fontId="19" fillId="0" borderId="13" xfId="7" applyNumberFormat="1" applyFont="1" applyBorder="1"/>
    <xf numFmtId="0" fontId="19" fillId="0" borderId="14" xfId="0" applyFont="1" applyBorder="1"/>
    <xf numFmtId="164" fontId="19" fillId="0" borderId="14" xfId="7" applyNumberFormat="1" applyFont="1" applyBorder="1"/>
    <xf numFmtId="164" fontId="19" fillId="0" borderId="14" xfId="0" applyNumberFormat="1" applyFont="1" applyBorder="1"/>
    <xf numFmtId="0" fontId="19" fillId="0" borderId="15" xfId="0" applyFont="1" applyBorder="1"/>
    <xf numFmtId="44" fontId="19" fillId="0" borderId="15" xfId="7" applyFont="1" applyBorder="1"/>
    <xf numFmtId="164" fontId="19" fillId="0" borderId="15" xfId="7" applyNumberFormat="1" applyFont="1" applyBorder="1"/>
    <xf numFmtId="0" fontId="19" fillId="8" borderId="0" xfId="0" applyFont="1" applyFill="1" applyAlignment="1">
      <alignment horizontal="left" indent="1"/>
    </xf>
    <xf numFmtId="0" fontId="19" fillId="8" borderId="12" xfId="0" applyFont="1" applyFill="1" applyBorder="1" applyAlignment="1">
      <alignment horizontal="left" indent="1"/>
    </xf>
    <xf numFmtId="0" fontId="19" fillId="8" borderId="0" xfId="0" applyFont="1" applyFill="1" applyBorder="1" applyAlignment="1">
      <alignment horizontal="left" indent="1"/>
    </xf>
    <xf numFmtId="10" fontId="19" fillId="0" borderId="13" xfId="0" applyNumberFormat="1" applyFont="1" applyBorder="1"/>
    <xf numFmtId="164" fontId="20" fillId="0" borderId="13" xfId="7" applyNumberFormat="1" applyFont="1" applyBorder="1"/>
    <xf numFmtId="0" fontId="19" fillId="8" borderId="0" xfId="12" applyFont="1" applyFill="1" applyBorder="1" applyAlignment="1">
      <alignment horizontal="left" indent="1"/>
    </xf>
    <xf numFmtId="0" fontId="19" fillId="8" borderId="12" xfId="12" applyFont="1" applyFill="1" applyBorder="1" applyAlignment="1">
      <alignment horizontal="left" indent="1"/>
    </xf>
    <xf numFmtId="0" fontId="19" fillId="8" borderId="16" xfId="0" applyFont="1" applyFill="1" applyBorder="1" applyAlignment="1">
      <alignment horizontal="left" indent="1"/>
    </xf>
    <xf numFmtId="0" fontId="19" fillId="8" borderId="17" xfId="0" applyFont="1" applyFill="1" applyBorder="1" applyAlignment="1">
      <alignment horizontal="left" indent="1"/>
    </xf>
    <xf numFmtId="0" fontId="21" fillId="7" borderId="0" xfId="10" applyFont="1" applyFill="1" applyAlignment="1">
      <alignment horizontal="center"/>
    </xf>
    <xf numFmtId="0" fontId="19" fillId="0" borderId="0" xfId="0" applyFont="1" applyAlignment="1">
      <alignment horizontal="left"/>
    </xf>
    <xf numFmtId="8" fontId="19" fillId="0" borderId="13" xfId="7" applyNumberFormat="1" applyFont="1" applyBorder="1" applyAlignment="1">
      <alignment horizontal="right"/>
    </xf>
    <xf numFmtId="164" fontId="19" fillId="0" borderId="0" xfId="0" applyNumberFormat="1" applyFont="1"/>
    <xf numFmtId="0" fontId="8" fillId="0" borderId="0" xfId="6" applyAlignment="1"/>
    <xf numFmtId="0" fontId="24" fillId="0" borderId="0" xfId="15"/>
    <xf numFmtId="0" fontId="24" fillId="0" borderId="0" xfId="15" quotePrefix="1"/>
    <xf numFmtId="1" fontId="0" fillId="0" borderId="0" xfId="20" applyFont="1" applyFill="1" applyBorder="1" applyAlignment="1">
      <alignment horizontal="left"/>
    </xf>
    <xf numFmtId="14" fontId="0" fillId="0" borderId="0" xfId="21" applyFont="1" applyFill="1" applyBorder="1" applyAlignment="1">
      <alignment horizontal="left"/>
    </xf>
    <xf numFmtId="167" fontId="0" fillId="0" borderId="0" xfId="24" applyFont="1" applyFill="1" applyBorder="1">
      <alignment horizontal="right" indent="2"/>
    </xf>
    <xf numFmtId="14" fontId="19" fillId="0" borderId="21" xfId="0" applyNumberFormat="1" applyFont="1" applyBorder="1"/>
    <xf numFmtId="10" fontId="19" fillId="0" borderId="22" xfId="11" applyNumberFormat="1" applyFont="1" applyBorder="1"/>
    <xf numFmtId="164" fontId="19" fillId="0" borderId="17" xfId="7" applyNumberFormat="1" applyFont="1" applyBorder="1"/>
    <xf numFmtId="0" fontId="22" fillId="7" borderId="20" xfId="10" applyFont="1" applyFill="1" applyBorder="1" applyAlignment="1">
      <alignment horizontal="center"/>
    </xf>
    <xf numFmtId="0" fontId="25" fillId="0" borderId="0" xfId="16" quotePrefix="1" applyBorder="1">
      <alignment vertical="center"/>
    </xf>
    <xf numFmtId="0" fontId="25" fillId="0" borderId="0" xfId="16" applyBorder="1">
      <alignment vertical="center"/>
    </xf>
    <xf numFmtId="1" fontId="0" fillId="11" borderId="23" xfId="20" applyFont="1" applyFill="1" applyBorder="1" applyAlignment="1">
      <alignment horizontal="left"/>
    </xf>
    <xf numFmtId="14" fontId="0" fillId="11" borderId="23" xfId="21" applyFont="1" applyFill="1" applyBorder="1" applyAlignment="1">
      <alignment horizontal="left"/>
    </xf>
    <xf numFmtId="167" fontId="0" fillId="11" borderId="23" xfId="24" applyFont="1" applyFill="1" applyBorder="1">
      <alignment horizontal="right" indent="2"/>
    </xf>
    <xf numFmtId="0" fontId="23" fillId="7" borderId="0" xfId="22" applyFont="1" applyFill="1" applyBorder="1" applyAlignment="1">
      <alignment horizontal="center" vertical="center" wrapText="1"/>
    </xf>
    <xf numFmtId="0" fontId="23" fillId="7" borderId="0" xfId="23" applyFont="1" applyFill="1" applyBorder="1" applyAlignment="1">
      <alignment horizontal="center" vertical="center" wrapText="1"/>
    </xf>
    <xf numFmtId="0" fontId="27" fillId="11" borderId="0" xfId="0" applyFont="1" applyFill="1"/>
    <xf numFmtId="0" fontId="28" fillId="11" borderId="0" xfId="15" applyFont="1" applyFill="1"/>
    <xf numFmtId="167" fontId="28" fillId="11" borderId="0" xfId="18" applyNumberFormat="1" applyFont="1" applyFill="1" applyBorder="1" applyAlignment="1"/>
    <xf numFmtId="1" fontId="28" fillId="11" borderId="0" xfId="20" applyFont="1" applyFill="1" applyBorder="1" applyAlignment="1"/>
    <xf numFmtId="0" fontId="27" fillId="11" borderId="0" xfId="15" applyFont="1" applyFill="1"/>
    <xf numFmtId="167" fontId="28" fillId="11" borderId="0" xfId="15" applyNumberFormat="1" applyFont="1" applyFill="1"/>
    <xf numFmtId="0" fontId="28" fillId="11" borderId="0" xfId="0" applyFont="1" applyFill="1"/>
    <xf numFmtId="0" fontId="27" fillId="11" borderId="0" xfId="0" applyFont="1" applyFill="1"/>
    <xf numFmtId="0" fontId="28" fillId="11" borderId="0" xfId="15" applyFont="1" applyFill="1"/>
    <xf numFmtId="167" fontId="28" fillId="11" borderId="0" xfId="17" applyFont="1" applyFill="1" applyBorder="1"/>
    <xf numFmtId="10" fontId="28" fillId="11" borderId="0" xfId="19" applyFont="1" applyFill="1" applyBorder="1" applyAlignment="1">
      <alignment horizontal="right"/>
    </xf>
    <xf numFmtId="1" fontId="28" fillId="11" borderId="0" xfId="20" applyFont="1" applyFill="1" applyBorder="1"/>
    <xf numFmtId="14" fontId="28" fillId="11" borderId="0" xfId="21" applyFont="1" applyFill="1" applyBorder="1"/>
    <xf numFmtId="0" fontId="28" fillId="11" borderId="0" xfId="15" applyFont="1" applyFill="1" applyBorder="1"/>
    <xf numFmtId="8" fontId="19" fillId="0" borderId="15" xfId="7" applyNumberFormat="1" applyFont="1" applyBorder="1"/>
    <xf numFmtId="0" fontId="19" fillId="0" borderId="24" xfId="0" applyFont="1" applyBorder="1"/>
    <xf numFmtId="0" fontId="20" fillId="8" borderId="27" xfId="0" applyFont="1" applyFill="1" applyBorder="1" applyAlignment="1">
      <alignment horizontal="center"/>
    </xf>
    <xf numFmtId="164" fontId="20" fillId="0" borderId="28" xfId="0" applyNumberFormat="1" applyFont="1" applyFill="1" applyBorder="1" applyAlignment="1">
      <alignment horizontal="center"/>
    </xf>
    <xf numFmtId="0" fontId="20" fillId="0" borderId="24" xfId="0" applyFont="1" applyBorder="1" applyAlignment="1">
      <alignment horizontal="center"/>
    </xf>
    <xf numFmtId="0" fontId="20" fillId="0" borderId="24" xfId="0" applyFont="1" applyFill="1" applyBorder="1" applyAlignment="1">
      <alignment horizontal="center"/>
    </xf>
    <xf numFmtId="0" fontId="20" fillId="0" borderId="29" xfId="0" applyFont="1" applyBorder="1" applyAlignment="1">
      <alignment horizontal="center"/>
    </xf>
    <xf numFmtId="10" fontId="19" fillId="0" borderId="30" xfId="11" applyNumberFormat="1" applyFont="1" applyBorder="1" applyAlignment="1">
      <alignment horizontal="center"/>
    </xf>
    <xf numFmtId="8" fontId="19" fillId="0" borderId="0" xfId="7" applyNumberFormat="1" applyFont="1" applyBorder="1"/>
    <xf numFmtId="8" fontId="19" fillId="0" borderId="31" xfId="7" applyNumberFormat="1" applyFont="1" applyBorder="1"/>
    <xf numFmtId="10" fontId="19" fillId="0" borderId="21" xfId="11" applyNumberFormat="1" applyFont="1" applyBorder="1" applyAlignment="1">
      <alignment horizontal="center"/>
    </xf>
    <xf numFmtId="8" fontId="19" fillId="0" borderId="12" xfId="7" applyNumberFormat="1" applyFont="1" applyBorder="1"/>
    <xf numFmtId="8" fontId="19" fillId="0" borderId="22" xfId="7" applyNumberFormat="1" applyFont="1" applyBorder="1"/>
    <xf numFmtId="165" fontId="28" fillId="11" borderId="0" xfId="8" applyNumberFormat="1" applyFont="1" applyFill="1" applyBorder="1" applyAlignment="1"/>
    <xf numFmtId="0" fontId="27" fillId="11" borderId="32" xfId="0" applyFont="1" applyFill="1" applyBorder="1"/>
    <xf numFmtId="0" fontId="27" fillId="11" borderId="33" xfId="0" applyFont="1" applyFill="1" applyBorder="1"/>
    <xf numFmtId="167" fontId="28" fillId="11" borderId="34" xfId="17" applyFont="1" applyFill="1" applyBorder="1"/>
    <xf numFmtId="0" fontId="2" fillId="2" borderId="0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22" fillId="7" borderId="25" xfId="10" applyFont="1" applyFill="1" applyBorder="1" applyAlignment="1">
      <alignment horizontal="center"/>
    </xf>
    <xf numFmtId="0" fontId="22" fillId="7" borderId="0" xfId="10" applyFont="1" applyFill="1" applyBorder="1" applyAlignment="1">
      <alignment horizontal="center"/>
    </xf>
    <xf numFmtId="0" fontId="22" fillId="7" borderId="26" xfId="10" applyFont="1" applyFill="1" applyBorder="1" applyAlignment="1">
      <alignment horizontal="center"/>
    </xf>
    <xf numFmtId="0" fontId="20" fillId="8" borderId="12" xfId="0" applyFont="1" applyFill="1" applyBorder="1" applyAlignment="1">
      <alignment horizontal="center"/>
    </xf>
    <xf numFmtId="0" fontId="20" fillId="8" borderId="18" xfId="0" applyFont="1" applyFill="1" applyBorder="1" applyAlignment="1">
      <alignment horizontal="center"/>
    </xf>
    <xf numFmtId="0" fontId="8" fillId="0" borderId="0" xfId="6" applyAlignment="1">
      <alignment vertical="center"/>
    </xf>
    <xf numFmtId="0" fontId="22" fillId="7" borderId="20" xfId="10" applyFont="1" applyFill="1" applyBorder="1" applyAlignment="1">
      <alignment horizontal="center"/>
    </xf>
    <xf numFmtId="0" fontId="8" fillId="0" borderId="0" xfId="6"/>
    <xf numFmtId="0" fontId="14" fillId="0" borderId="11" xfId="9" applyFont="1" applyBorder="1"/>
    <xf numFmtId="0" fontId="22" fillId="7" borderId="19" xfId="10" applyFont="1" applyFill="1" applyBorder="1" applyAlignment="1">
      <alignment horizontal="center"/>
    </xf>
  </cellXfs>
  <cellStyles count="25">
    <cellStyle name="40% - Accent1" xfId="10" builtinId="31"/>
    <cellStyle name="Amount" xfId="17"/>
    <cellStyle name="Comma" xfId="8" builtinId="3"/>
    <cellStyle name="Currency" xfId="7" builtinId="4"/>
    <cellStyle name="Date" xfId="21"/>
    <cellStyle name="Heading 1" xfId="9" builtinId="16"/>
    <cellStyle name="Heading 2 2" xfId="13"/>
    <cellStyle name="Heading 2 3" xfId="16"/>
    <cellStyle name="Heading 4 2" xfId="22"/>
    <cellStyle name="Heading 4 Right aligned" xfId="23"/>
    <cellStyle name="Input 2" xfId="14"/>
    <cellStyle name="Loan Summary" xfId="18"/>
    <cellStyle name="Normal" xfId="0" builtinId="0"/>
    <cellStyle name="Normal 2" xfId="1"/>
    <cellStyle name="Normal 2 2" xfId="2"/>
    <cellStyle name="Normal 3" xfId="15"/>
    <cellStyle name="Number" xfId="20"/>
    <cellStyle name="Percent" xfId="11" builtinId="5"/>
    <cellStyle name="Percent 2" xfId="19"/>
    <cellStyle name="Project Header" xfId="3"/>
    <cellStyle name="Student Name" xfId="4"/>
    <cellStyle name="Submission" xfId="5"/>
    <cellStyle name="Table Amount" xfId="24"/>
    <cellStyle name="Title" xfId="6" builtinId="15"/>
    <cellStyle name="Total" xfId="12" builtinId="25"/>
  </cellStyles>
  <dxfs count="21">
    <dxf>
      <numFmt numFmtId="0" formatCode="General"/>
      <alignment horizontal="right" vertical="bottom" textRotation="0" wrapText="0" indent="2" justifyLastLine="0" shrinkToFit="0" readingOrder="0"/>
    </dxf>
    <dxf>
      <numFmt numFmtId="0" formatCode="General"/>
      <alignment horizontal="right" vertical="bottom" textRotation="0" wrapText="0" indent="2" justifyLastLine="0" shrinkToFit="0" readingOrder="0"/>
    </dxf>
    <dxf>
      <numFmt numFmtId="167" formatCode="&quot;$&quot;#,##0.00"/>
      <alignment horizontal="right" vertical="bottom" textRotation="0" wrapText="0" indent="2" justifyLastLine="0" shrinkToFit="0" readingOrder="0"/>
    </dxf>
    <dxf>
      <numFmt numFmtId="0" formatCode="General"/>
      <alignment horizontal="right" vertical="bottom" textRotation="0" wrapText="0" indent="2" justifyLastLine="0" shrinkToFit="0" readingOrder="0"/>
    </dxf>
    <dxf>
      <numFmt numFmtId="0" formatCode="General"/>
      <alignment horizontal="right" vertical="bottom" textRotation="0" wrapText="0" indent="2" justifyLastLine="0" shrinkToFit="0" readingOrder="0"/>
    </dxf>
    <dxf>
      <numFmt numFmtId="0" formatCode="General"/>
      <alignment horizontal="right" vertical="bottom" textRotation="0" wrapText="0" indent="2" justifyLastLine="0" shrinkToFit="0" readingOrder="0"/>
    </dxf>
    <dxf>
      <numFmt numFmtId="0" formatCode="General"/>
      <alignment horizontal="right" vertical="bottom" textRotation="0" wrapText="0" indent="2" justifyLastLine="0" shrinkToFit="0" readingOrder="0"/>
    </dxf>
    <dxf>
      <numFmt numFmtId="0" formatCode="General"/>
      <alignment horizontal="right" vertical="bottom" textRotation="0" wrapText="0" indent="2" justifyLastLine="0" shrinkToFit="0" readingOrder="0"/>
    </dxf>
    <dxf>
      <numFmt numFmtId="0" formatCode="General"/>
      <protection locked="1" hidden="0"/>
    </dxf>
    <dxf>
      <numFmt numFmtId="0" formatCode="General"/>
      <protection locked="1" hidden="0"/>
    </dxf>
    <dxf>
      <border diagonalUp="0" diagonalDown="0">
        <left/>
        <right style="thin">
          <color theme="7" tint="-0.24994659260841701"/>
        </right>
        <top style="thick">
          <color theme="7" tint="0.39994506668294322"/>
        </top>
        <bottom style="thin">
          <color theme="7" tint="-0.24994659260841701"/>
        </bottom>
      </border>
    </dxf>
    <dxf>
      <font>
        <b/>
        <strike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7" tint="-0.249977111117893"/>
        </patternFill>
      </fill>
      <alignment horizontal="center" vertical="center" textRotation="0" wrapText="1" indent="0" justifyLastLine="0" shrinkToFit="0" readingOrder="0"/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 patternType="solid">
          <fgColor theme="4" tint="0.79998168889431442"/>
          <bgColor theme="4" tint="0.79998168889431442"/>
        </patternFill>
      </fill>
    </dxf>
    <dxf>
      <font>
        <color theme="1" tint="0.24994659260841701"/>
      </font>
      <fill>
        <patternFill patternType="solid">
          <fgColor theme="4" tint="0.79998168889431442"/>
          <bgColor theme="4" tint="0.79998168889431442"/>
        </patternFill>
      </fill>
    </dxf>
    <dxf>
      <font>
        <color theme="1" tint="0.24994659260841701"/>
      </font>
    </dxf>
    <dxf>
      <font>
        <color theme="1" tint="0.24994659260841701"/>
      </font>
    </dxf>
    <dxf>
      <font>
        <color theme="1" tint="0.24994659260841701"/>
      </font>
      <border>
        <top style="double">
          <color theme="4"/>
        </top>
      </border>
    </dxf>
    <dxf>
      <font>
        <b/>
        <i val="0"/>
        <color theme="0"/>
      </font>
      <fill>
        <patternFill patternType="solid">
          <fgColor theme="4"/>
          <bgColor theme="4" tint="-0.499984740745262"/>
        </patternFill>
      </fill>
    </dxf>
    <dxf>
      <font>
        <color theme="1" tint="0.24994659260841701"/>
      </font>
      <border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horizontal style="thin">
          <color theme="4" tint="0.39997558519241921"/>
        </horizontal>
      </border>
    </dxf>
  </dxfs>
  <tableStyles count="1" defaultTableStyle="TableStyleMedium2" defaultPivotStyle="PivotStyleLight16">
    <tableStyle name="Loan Amortization Schedule" pivot="0" count="7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firstRowStripe" dxfId="15"/>
      <tableStyleElement type="firstColumn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Ending Balance and Cumulative Interest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'Car Loan'!$I$12</c:f>
              <c:strCache>
                <c:ptCount val="1"/>
                <c:pt idx="0">
                  <c:v>Ending Balance</c:v>
                </c:pt>
              </c:strCache>
            </c:strRef>
          </c:tx>
          <c:spPr>
            <a:solidFill>
              <a:schemeClr val="accent4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numRef>
              <c:f>'Car Loan'!$B$13:$B$24</c:f>
              <c:numCache>
                <c:formatCode>m/d/yyyy</c:formatCode>
                <c:ptCount val="12"/>
                <c:pt idx="0">
                  <c:v>44228</c:v>
                </c:pt>
                <c:pt idx="1">
                  <c:v>44256</c:v>
                </c:pt>
                <c:pt idx="2">
                  <c:v>44287</c:v>
                </c:pt>
                <c:pt idx="3">
                  <c:v>44317</c:v>
                </c:pt>
                <c:pt idx="4">
                  <c:v>44348</c:v>
                </c:pt>
                <c:pt idx="5">
                  <c:v>44378</c:v>
                </c:pt>
                <c:pt idx="6">
                  <c:v>44409</c:v>
                </c:pt>
                <c:pt idx="7">
                  <c:v>44440</c:v>
                </c:pt>
                <c:pt idx="8">
                  <c:v>44470</c:v>
                </c:pt>
                <c:pt idx="9">
                  <c:v>44501</c:v>
                </c:pt>
                <c:pt idx="10">
                  <c:v>44531</c:v>
                </c:pt>
                <c:pt idx="11">
                  <c:v>44562</c:v>
                </c:pt>
              </c:numCache>
            </c:numRef>
          </c:cat>
          <c:val>
            <c:numRef>
              <c:f>'Car Loan'!$I$13:$I$24</c:f>
              <c:numCache>
                <c:formatCode>"$"#,##0.00</c:formatCode>
                <c:ptCount val="12"/>
                <c:pt idx="0">
                  <c:v>26849.149336828392</c:v>
                </c:pt>
                <c:pt idx="1">
                  <c:v>26196.210527779105</c:v>
                </c:pt>
                <c:pt idx="2">
                  <c:v>25541.17687338412</c:v>
                </c:pt>
                <c:pt idx="3">
                  <c:v>24884.041652681284</c:v>
                </c:pt>
                <c:pt idx="4">
                  <c:v>24224.79812314536</c:v>
                </c:pt>
                <c:pt idx="5">
                  <c:v>23563.439520618842</c:v>
                </c:pt>
                <c:pt idx="6">
                  <c:v>22899.959059242552</c:v>
                </c:pt>
                <c:pt idx="7">
                  <c:v>22234.349931386012</c:v>
                </c:pt>
                <c:pt idx="8">
                  <c:v>21566.6053075776</c:v>
                </c:pt>
                <c:pt idx="9">
                  <c:v>20896.718336434467</c:v>
                </c:pt>
                <c:pt idx="10">
                  <c:v>20224.682144592251</c:v>
                </c:pt>
                <c:pt idx="11">
                  <c:v>19550.489836634541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31-4734-B80D-184C610235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816160720"/>
        <c:axId val="-1816148752"/>
      </c:barChart>
      <c:lineChart>
        <c:grouping val="standard"/>
        <c:varyColors val="0"/>
        <c:ser>
          <c:idx val="1"/>
          <c:order val="1"/>
          <c:tx>
            <c:strRef>
              <c:f>'Car Loan'!$J$12</c:f>
              <c:strCache>
                <c:ptCount val="1"/>
                <c:pt idx="0">
                  <c:v>Cumulative Interest</c:v>
                </c:pt>
              </c:strCache>
            </c:strRef>
          </c:tx>
          <c:spPr>
            <a:ln w="28575" cap="rnd">
              <a:solidFill>
                <a:schemeClr val="accent4">
                  <a:tint val="77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'Car Loan'!$B$13:$B$24</c:f>
              <c:numCache>
                <c:formatCode>m/d/yyyy</c:formatCode>
                <c:ptCount val="12"/>
                <c:pt idx="0">
                  <c:v>44228</c:v>
                </c:pt>
                <c:pt idx="1">
                  <c:v>44256</c:v>
                </c:pt>
                <c:pt idx="2">
                  <c:v>44287</c:v>
                </c:pt>
                <c:pt idx="3">
                  <c:v>44317</c:v>
                </c:pt>
                <c:pt idx="4">
                  <c:v>44348</c:v>
                </c:pt>
                <c:pt idx="5">
                  <c:v>44378</c:v>
                </c:pt>
                <c:pt idx="6">
                  <c:v>44409</c:v>
                </c:pt>
                <c:pt idx="7">
                  <c:v>44440</c:v>
                </c:pt>
                <c:pt idx="8">
                  <c:v>44470</c:v>
                </c:pt>
                <c:pt idx="9">
                  <c:v>44501</c:v>
                </c:pt>
                <c:pt idx="10">
                  <c:v>44531</c:v>
                </c:pt>
                <c:pt idx="11">
                  <c:v>44562</c:v>
                </c:pt>
              </c:numCache>
            </c:numRef>
          </c:cat>
          <c:val>
            <c:numRef>
              <c:f>'Car Loan'!$J$13:$J$24</c:f>
              <c:numCache>
                <c:formatCode>"$"#,##0.00</c:formatCode>
                <c:ptCount val="12"/>
                <c:pt idx="0">
                  <c:v>88.229166666666671</c:v>
                </c:pt>
                <c:pt idx="1">
                  <c:v>174.37018745565777</c:v>
                </c:pt>
                <c:pt idx="2">
                  <c:v>258.41636289894905</c:v>
                </c:pt>
                <c:pt idx="3">
                  <c:v>340.36097203438976</c:v>
                </c:pt>
                <c:pt idx="4">
                  <c:v>420.19727233674223</c:v>
                </c:pt>
                <c:pt idx="5">
                  <c:v>497.91849964850024</c:v>
                </c:pt>
                <c:pt idx="6">
                  <c:v>573.51786811048567</c:v>
                </c:pt>
                <c:pt idx="7">
                  <c:v>646.98857009222218</c:v>
                </c:pt>
                <c:pt idx="8">
                  <c:v>718.32377612208563</c:v>
                </c:pt>
                <c:pt idx="9">
                  <c:v>787.5166348172304</c:v>
                </c:pt>
                <c:pt idx="10">
                  <c:v>854.56027281329102</c:v>
                </c:pt>
                <c:pt idx="11">
                  <c:v>919.44779469385787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31-4734-B80D-184C610235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16146032"/>
        <c:axId val="-1816158000"/>
      </c:lineChart>
      <c:dateAx>
        <c:axId val="-1816160720"/>
        <c:scaling>
          <c:orientation val="minMax"/>
        </c:scaling>
        <c:delete val="0"/>
        <c:axPos val="b"/>
        <c:numFmt formatCode="m/yy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16148752"/>
        <c:crosses val="autoZero"/>
        <c:auto val="1"/>
        <c:lblOffset val="100"/>
        <c:baseTimeUnit val="months"/>
      </c:dateAx>
      <c:valAx>
        <c:axId val="-1816148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16160720"/>
        <c:crosses val="autoZero"/>
        <c:crossBetween val="between"/>
      </c:valAx>
      <c:valAx>
        <c:axId val="-1816158000"/>
        <c:scaling>
          <c:orientation val="minMax"/>
        </c:scaling>
        <c:delete val="0"/>
        <c:axPos val="r"/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16146032"/>
        <c:crosses val="max"/>
        <c:crossBetween val="between"/>
      </c:valAx>
      <c:dateAx>
        <c:axId val="-181614603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1615800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4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3841648</xdr:colOff>
      <xdr:row>0</xdr:row>
      <xdr:rowOff>0</xdr:rowOff>
    </xdr:from>
    <xdr:to>
      <xdr:col>3</xdr:col>
      <xdr:colOff>0</xdr:colOff>
      <xdr:row>1</xdr:row>
      <xdr:rowOff>0</xdr:rowOff>
    </xdr:to>
    <xdr:pic>
      <xdr:nvPicPr>
        <xdr:cNvPr id="2" name="Picture 1" descr="SAM logo" title="SAM logo">
          <a:extLst>
            <a:ext uri="{FF2B5EF4-FFF2-40B4-BE49-F238E27FC236}">
              <a16:creationId xmlns:a16="http://schemas.microsoft.com/office/drawing/2014/main" id="{7D718778-EA72-473A-BEF9-A59A0A558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22673" y="0"/>
          <a:ext cx="1787627" cy="409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1114425</xdr:colOff>
      <xdr:row>25</xdr:row>
      <xdr:rowOff>0</xdr:rowOff>
    </xdr:from>
    <xdr:to>
      <xdr:col>10</xdr:col>
      <xdr:colOff>0</xdr:colOff>
      <xdr:row>40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PaymentSchedule" displayName="PaymentSchedule" ref="A12:J24" headerRowDxfId="11" tableBorderDxfId="10" headerRowCellStyle="Amount">
  <tableColumns count="10">
    <tableColumn id="1" name="Pmt No" totalsRowLabel="Total" totalsRowDxfId="9" dataCellStyle="Number">
      <calculatedColumnFormula>IF(LoanIsGood,IF(ROW()-ROW(PaymentSchedule[[#Headers],[Pmt No]])&gt;ScheduledNumberOfPayments,"",ROW()-ROW(PaymentSchedule[[#Headers],[Pmt No]])),"")</calculatedColumnFormula>
    </tableColumn>
    <tableColumn id="2" name="Payment Date" totalsRowDxfId="8" dataCellStyle="Date">
      <calculatedColumnFormula>IF(PaymentSchedule[[#This Row],[Pmt No]]&lt;&gt;"",EOMONTH(LoanStartDate,ROW(PaymentSchedule[[#This Row],[Pmt No]])-ROW(PaymentSchedule[[#Headers],[Pmt No]])-2)+DAY(LoanStartDate),"")</calculatedColumnFormula>
    </tableColumn>
    <tableColumn id="3" name="Beg Balance" totalsRowDxfId="7" dataCellStyle="Table Amount">
      <calculatedColumnFormula>IF(PaymentSchedule[[#This Row],[Pmt No]]&lt;&gt;"",IF(ROW()-ROW(PaymentSchedule[[#Headers],[Beg Balance]])=1,LoanAmount,INDEX(PaymentSchedule[Ending Balance],ROW()-ROW(PaymentSchedule[[#Headers],[Beg Balance]])-1)),"")</calculatedColumnFormula>
    </tableColumn>
    <tableColumn id="4" name="Payment Amt" totalsRowDxfId="6" dataCellStyle="Table Amount">
      <calculatedColumnFormula>IF(PaymentSchedule[[#This Row],[Pmt No]]&lt;&gt;"",ScheduledPayment,"")</calculatedColumnFormula>
    </tableColumn>
    <tableColumn id="5" name="Extra Payment" totalsRowDxfId="5" dataCellStyle="Table Amount">
      <calculatedColumnFormula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calculatedColumnFormula>
    </tableColumn>
    <tableColumn id="6" name="Total Payment" totalsRowDxfId="4" dataCellStyle="Table Amount">
      <calculatedColumnFormula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calculatedColumnFormula>
    </tableColumn>
    <tableColumn id="7" name="Principal" totalsRowDxfId="3" dataCellStyle="Table Amount">
      <calculatedColumnFormula>IF(PaymentSchedule[[#This Row],[Pmt No]]&lt;&gt;"",PaymentSchedule[[#This Row],[Total Payment]]-PaymentSchedule[[#This Row],[Interest]],"")</calculatedColumnFormula>
    </tableColumn>
    <tableColumn id="8" name="Interest" totalsRowFunction="sum" totalsRowDxfId="2" dataCellStyle="Table Amount">
      <calculatedColumnFormula>IF(PaymentSchedule[[#This Row],[Pmt No]]&lt;&gt;"",PaymentSchedule[[#This Row],[Beg Balance]]*(InterestRate/PaymentsPerYear),"")</calculatedColumnFormula>
    </tableColumn>
    <tableColumn id="9" name="Ending Balance" totalsRowDxfId="1" dataCellStyle="Table Amount">
      <calculatedColumnFormula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calculatedColumnFormula>
    </tableColumn>
    <tableColumn id="10" name="Cumulative Interest" totalsRowDxfId="0" dataCellStyle="Table Amount">
      <calculatedColumnFormula>IF(PaymentSchedule[[#This Row],[Pmt No]]&lt;&gt;"",SUM(INDEX(PaymentSchedule[Interest],1,1):PaymentSchedule[[#This Row],[Interest]]),"")</calculatedColumnFormula>
    </tableColumn>
  </tableColumns>
  <tableStyleInfo name="Loan Amortization Schedule" showFirstColumn="0" showLastColumn="0" showRowStripes="1" showColumnStripes="0"/>
  <extLst>
    <ext xmlns:x14="http://schemas.microsoft.com/office/spreadsheetml/2009/9/main" uri="{504A1905-F514-4f6f-8877-14C23A59335A}">
      <x14:table altTextSummary="Track payment number, payment date, beginning balance, ending balance, scheduled payment, extra payment, principal amount, interest and cumulative interest amounts"/>
    </ext>
  </extLst>
</table>
</file>

<file path=xl/theme/theme1.xml><?xml version="1.0" encoding="utf-8"?>
<a:theme xmlns:a="http://schemas.openxmlformats.org/drawingml/2006/main" name="Feathered">
  <a:themeElements>
    <a:clrScheme name="Feathered">
      <a:dk1>
        <a:sysClr val="windowText" lastClr="000000"/>
      </a:dk1>
      <a:lt1>
        <a:sysClr val="window" lastClr="FFFFFF"/>
      </a:lt1>
      <a:dk2>
        <a:srgbClr val="121316"/>
      </a:dk2>
      <a:lt2>
        <a:srgbClr val="FEFCF7"/>
      </a:lt2>
      <a:accent1>
        <a:srgbClr val="606372"/>
      </a:accent1>
      <a:accent2>
        <a:srgbClr val="79A8A4"/>
      </a:accent2>
      <a:accent3>
        <a:srgbClr val="B2AD8F"/>
      </a:accent3>
      <a:accent4>
        <a:srgbClr val="AD8082"/>
      </a:accent4>
      <a:accent5>
        <a:srgbClr val="DEC18C"/>
      </a:accent5>
      <a:accent6>
        <a:srgbClr val="92A185"/>
      </a:accent6>
      <a:hlink>
        <a:srgbClr val="85C4D2"/>
      </a:hlink>
      <a:folHlink>
        <a:srgbClr val="8E8CA7"/>
      </a:folHlink>
    </a:clrScheme>
    <a:fontScheme name="Feathered">
      <a:majorFont>
        <a:latin typeface="Century Schoolbook" panose="02040604050505020304"/>
        <a:ea typeface=""/>
        <a:cs typeface=""/>
        <a:font script="Jpan" typeface="メイリオ"/>
        <a:font script="Hang" typeface="휴먼매직체"/>
        <a:font script="Hans" typeface="华文楷体"/>
        <a:font script="Hant" typeface="新細明體"/>
        <a:font script="Arab" typeface="Times New Roman"/>
        <a:font script="Hebr" typeface="Times New Roman"/>
        <a:font script="Thai" typeface="Kodchiang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eathered">
      <a:fillStyleLst>
        <a:solidFill>
          <a:schemeClr val="phClr"/>
        </a:solidFill>
        <a:solidFill>
          <a:schemeClr val="phClr">
            <a:tint val="67000"/>
            <a:satMod val="105000"/>
          </a:schemeClr>
        </a:soli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0000"/>
                <a:satMod val="120000"/>
                <a:lumMod val="99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>
              <a:tint val="50000"/>
              <a:shade val="83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25400" dir="5400000" algn="ctr" rotWithShape="0">
              <a:srgbClr val="000000">
                <a:alpha val="20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eathered" id="{EEC9B30E-2747-4D42-BCBE-A02BDEEEA114}" vid="{AACE42CE-5C67-4514-8A89-3472F564E146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showGridLines="0" tabSelected="1" zoomScaleNormal="100" workbookViewId="0">
      <selection activeCell="E1" sqref="E1"/>
    </sheetView>
  </sheetViews>
  <sheetFormatPr defaultColWidth="8.81640625" defaultRowHeight="12.5" x14ac:dyDescent="0.25"/>
  <cols>
    <col min="1" max="1" width="8.7265625" style="2" customWidth="1"/>
    <col min="2" max="2" width="80.7265625" style="2" customWidth="1"/>
    <col min="3" max="3" width="3.7265625" style="2" customWidth="1"/>
    <col min="4" max="16384" width="8.81640625" style="2"/>
  </cols>
  <sheetData>
    <row r="1" spans="1:3" ht="32.25" customHeight="1" x14ac:dyDescent="0.25">
      <c r="A1" s="8"/>
      <c r="B1" s="8" t="s">
        <v>77</v>
      </c>
      <c r="C1" s="9"/>
    </row>
    <row r="2" spans="1:3" ht="5.15" customHeight="1" x14ac:dyDescent="0.35">
      <c r="A2" s="10"/>
      <c r="B2"/>
      <c r="C2" s="5"/>
    </row>
    <row r="3" spans="1:3" s="3" customFormat="1" ht="35.25" customHeight="1" x14ac:dyDescent="0.25">
      <c r="A3" s="1"/>
      <c r="B3" s="11" t="s">
        <v>51</v>
      </c>
      <c r="C3" s="6"/>
    </row>
    <row r="4" spans="1:3" ht="13.5" x14ac:dyDescent="0.25">
      <c r="A4" s="1"/>
      <c r="B4" s="12" t="s">
        <v>23</v>
      </c>
      <c r="C4" s="5"/>
    </row>
    <row r="5" spans="1:3" ht="15.75" customHeight="1" x14ac:dyDescent="0.25">
      <c r="A5" s="1"/>
      <c r="B5" s="1"/>
      <c r="C5" s="5"/>
    </row>
    <row r="6" spans="1:3" x14ac:dyDescent="0.25">
      <c r="A6" s="4" t="s">
        <v>2</v>
      </c>
      <c r="B6" s="7" t="s">
        <v>1</v>
      </c>
      <c r="C6" s="5"/>
    </row>
    <row r="7" spans="1:3" x14ac:dyDescent="0.25">
      <c r="A7" s="1"/>
      <c r="B7" s="1"/>
      <c r="C7" s="5"/>
    </row>
    <row r="8" spans="1:3" x14ac:dyDescent="0.25">
      <c r="A8" s="90" t="s">
        <v>0</v>
      </c>
      <c r="B8" s="90"/>
      <c r="C8" s="91"/>
    </row>
    <row r="9" spans="1:3" x14ac:dyDescent="0.25">
      <c r="A9" s="90"/>
      <c r="B9" s="90"/>
      <c r="C9" s="91"/>
    </row>
    <row r="10" spans="1:3" ht="13" thickBot="1" x14ac:dyDescent="0.3">
      <c r="A10" s="92"/>
      <c r="B10" s="92"/>
      <c r="C10" s="93"/>
    </row>
    <row r="11" spans="1:3" ht="13" thickTop="1" x14ac:dyDescent="0.25"/>
  </sheetData>
  <mergeCells count="1">
    <mergeCell ref="A8:C10"/>
  </mergeCells>
  <dataValidations count="2">
    <dataValidation allowBlank="1" showInputMessage="1" showErrorMessage="1" error="                                                                " sqref="J3"/>
    <dataValidation allowBlank="1" error="pavI8MeUFtEyxX2I4tky3493b546-6f48-45fb-a359-ab08402e6521" sqref="A1:C2 A3:C3 A4:C11"/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F1" sqref="F1"/>
    </sheetView>
  </sheetViews>
  <sheetFormatPr defaultRowHeight="14.5" x14ac:dyDescent="0.35"/>
  <cols>
    <col min="1" max="1" width="21" customWidth="1"/>
    <col min="2" max="2" width="16.7265625" customWidth="1"/>
    <col min="3" max="3" width="20.26953125" customWidth="1"/>
    <col min="4" max="4" width="14" customWidth="1"/>
    <col min="5" max="5" width="6.26953125" customWidth="1"/>
    <col min="6" max="6" width="25.26953125" bestFit="1" customWidth="1"/>
    <col min="7" max="7" width="15.7265625" customWidth="1"/>
    <col min="8" max="8" width="15.7265625" bestFit="1" customWidth="1"/>
    <col min="9" max="9" width="21" bestFit="1" customWidth="1"/>
    <col min="10" max="10" width="12.453125" customWidth="1"/>
  </cols>
  <sheetData>
    <row r="1" spans="1:9" ht="39.75" customHeight="1" thickBot="1" x14ac:dyDescent="0.4">
      <c r="A1" s="99" t="s">
        <v>55</v>
      </c>
      <c r="B1" s="99"/>
      <c r="C1" s="99"/>
      <c r="D1" s="99"/>
    </row>
    <row r="2" spans="1:9" ht="19" thickTop="1" x14ac:dyDescent="0.45">
      <c r="A2" s="100" t="s">
        <v>16</v>
      </c>
      <c r="B2" s="100"/>
      <c r="C2" s="100"/>
      <c r="D2" s="100"/>
      <c r="E2" s="14"/>
      <c r="F2" s="51" t="s">
        <v>22</v>
      </c>
      <c r="G2" s="51" t="s">
        <v>52</v>
      </c>
      <c r="H2" s="51" t="s">
        <v>53</v>
      </c>
      <c r="I2" s="51" t="s">
        <v>54</v>
      </c>
    </row>
    <row r="3" spans="1:9" ht="15.5" x14ac:dyDescent="0.35">
      <c r="A3" s="29" t="s">
        <v>8</v>
      </c>
      <c r="B3" s="48">
        <v>44470</v>
      </c>
      <c r="C3" s="31" t="s">
        <v>12</v>
      </c>
      <c r="D3" s="49">
        <v>4.3200000000000002E-2</v>
      </c>
      <c r="E3" s="14"/>
      <c r="F3" s="31" t="s">
        <v>11</v>
      </c>
      <c r="G3" s="50">
        <f>Loan_Amt</f>
        <v>315000</v>
      </c>
      <c r="H3" s="50">
        <f>PV(H5,H7,H9)</f>
        <v>293969.73797830893</v>
      </c>
      <c r="I3" s="50">
        <v>337500</v>
      </c>
    </row>
    <row r="4" spans="1:9" ht="15.5" x14ac:dyDescent="0.35">
      <c r="A4" s="29" t="s">
        <v>3</v>
      </c>
      <c r="B4" s="23" t="s">
        <v>39</v>
      </c>
      <c r="C4" s="31" t="s">
        <v>26</v>
      </c>
      <c r="D4" s="26">
        <v>360</v>
      </c>
      <c r="E4" s="14"/>
      <c r="F4" s="31" t="s">
        <v>17</v>
      </c>
      <c r="G4" s="20">
        <v>4.3999999999999997E-2</v>
      </c>
      <c r="H4" s="20">
        <v>4.5600000000000002E-2</v>
      </c>
      <c r="I4" s="20">
        <v>4.5600000000000002E-2</v>
      </c>
    </row>
    <row r="5" spans="1:9" ht="15.5" x14ac:dyDescent="0.35">
      <c r="A5" s="29" t="s">
        <v>9</v>
      </c>
      <c r="B5" s="24">
        <v>350000</v>
      </c>
      <c r="C5" s="31" t="s">
        <v>13</v>
      </c>
      <c r="D5" s="73">
        <f>-PMT(Rate/12,Term_in_Months,Loan_Amt)</f>
        <v>1562.5465633511178</v>
      </c>
      <c r="E5" s="14"/>
      <c r="F5" s="31" t="s">
        <v>18</v>
      </c>
      <c r="G5" s="32">
        <f>G4/12</f>
        <v>3.6666666666666666E-3</v>
      </c>
      <c r="H5" s="32">
        <f t="shared" ref="H5:I5" si="0">H4/12</f>
        <v>3.8E-3</v>
      </c>
      <c r="I5" s="32">
        <f t="shared" si="0"/>
        <v>3.8E-3</v>
      </c>
    </row>
    <row r="6" spans="1:9" ht="15.5" x14ac:dyDescent="0.35">
      <c r="A6" s="29" t="s">
        <v>10</v>
      </c>
      <c r="B6" s="24">
        <f>Price*0.1</f>
        <v>35000</v>
      </c>
      <c r="C6" s="31" t="s">
        <v>14</v>
      </c>
      <c r="D6" s="27">
        <f>(Monthly_Payment*Term_in_Months)-Loan_Amt</f>
        <v>247516.7628064024</v>
      </c>
      <c r="E6" s="14"/>
      <c r="F6" s="31" t="s">
        <v>19</v>
      </c>
      <c r="G6" s="21">
        <v>30</v>
      </c>
      <c r="H6" s="21">
        <v>30</v>
      </c>
      <c r="I6" s="21">
        <v>20</v>
      </c>
    </row>
    <row r="7" spans="1:9" ht="15.5" x14ac:dyDescent="0.35">
      <c r="A7" s="30" t="s">
        <v>11</v>
      </c>
      <c r="B7" s="25">
        <f>Price-Down_Payment</f>
        <v>315000</v>
      </c>
      <c r="C7" s="30" t="s">
        <v>15</v>
      </c>
      <c r="D7" s="28">
        <f>Price+Total_Interest</f>
        <v>597516.7628064024</v>
      </c>
      <c r="E7" s="14"/>
      <c r="F7" s="31" t="s">
        <v>20</v>
      </c>
      <c r="G7" s="21">
        <f>G6*12</f>
        <v>360</v>
      </c>
      <c r="H7" s="21">
        <f>H6*12</f>
        <v>360</v>
      </c>
      <c r="I7" s="21">
        <f>I6*12</f>
        <v>240</v>
      </c>
    </row>
    <row r="8" spans="1:9" ht="15.5" x14ac:dyDescent="0.35">
      <c r="A8" s="74"/>
      <c r="B8" s="74"/>
      <c r="C8" s="74"/>
      <c r="D8" s="74"/>
      <c r="E8" s="16"/>
      <c r="F8" s="31" t="s">
        <v>21</v>
      </c>
      <c r="G8" s="19">
        <v>44566</v>
      </c>
      <c r="H8" s="19">
        <v>44566</v>
      </c>
      <c r="I8" s="19">
        <v>44566</v>
      </c>
    </row>
    <row r="9" spans="1:9" ht="18.5" x14ac:dyDescent="0.45">
      <c r="A9" s="94" t="s">
        <v>24</v>
      </c>
      <c r="B9" s="95"/>
      <c r="C9" s="95"/>
      <c r="D9" s="96"/>
      <c r="E9" s="14"/>
      <c r="F9" s="34" t="s">
        <v>13</v>
      </c>
      <c r="G9" s="33">
        <f>PMT(G4/12,G7,G3)</f>
        <v>-1577.3968671282873</v>
      </c>
      <c r="H9" s="33">
        <v>-1500</v>
      </c>
      <c r="I9" s="33">
        <v>-1500</v>
      </c>
    </row>
    <row r="10" spans="1:9" ht="15.5" x14ac:dyDescent="0.35">
      <c r="A10" s="75" t="s">
        <v>12</v>
      </c>
      <c r="B10" s="97" t="s">
        <v>25</v>
      </c>
      <c r="C10" s="97"/>
      <c r="D10" s="98"/>
      <c r="E10" s="14"/>
      <c r="F10" s="35" t="s">
        <v>27</v>
      </c>
      <c r="G10" s="40">
        <f>FV(G5,G7,G9,G3)</f>
        <v>3.4924596548080444E-9</v>
      </c>
      <c r="H10" s="40">
        <f>FV(H5,H7,H9,H3)</f>
        <v>0</v>
      </c>
      <c r="I10" s="40">
        <f>FV(I5,I7,I9,I3)</f>
        <v>-252503.44340749725</v>
      </c>
    </row>
    <row r="11" spans="1:9" ht="15.5" x14ac:dyDescent="0.35">
      <c r="A11" s="76">
        <f>Monthly_Payment</f>
        <v>1562.5465633511178</v>
      </c>
      <c r="B11" s="77">
        <v>180</v>
      </c>
      <c r="C11" s="78">
        <v>240</v>
      </c>
      <c r="D11" s="79">
        <v>360</v>
      </c>
      <c r="E11" s="14"/>
      <c r="F11" s="14"/>
      <c r="G11" s="14"/>
      <c r="H11" s="14"/>
      <c r="I11" s="14"/>
    </row>
    <row r="12" spans="1:9" ht="15.5" x14ac:dyDescent="0.35">
      <c r="A12" s="80">
        <v>0.04</v>
      </c>
      <c r="B12" s="81">
        <f t="shared" ref="B12:B24" si="1">-PMT(A12/12,$B$11,Loan_Amt)</f>
        <v>2330.016965669201</v>
      </c>
      <c r="C12" s="81">
        <f t="shared" ref="C12:C24" si="2">-PMT(A12/12,$C$11,Loan_Amt)</f>
        <v>1908.838037293169</v>
      </c>
      <c r="D12" s="82">
        <f t="shared" ref="D12:D24" si="3">-PMT(A12/12,$D$11,Loan_Amt)</f>
        <v>1503.8581807161972</v>
      </c>
      <c r="E12" s="14"/>
      <c r="F12" s="36" t="s">
        <v>28</v>
      </c>
      <c r="G12" s="22">
        <v>1500</v>
      </c>
      <c r="H12" s="14"/>
      <c r="I12" s="14"/>
    </row>
    <row r="13" spans="1:9" ht="15.5" x14ac:dyDescent="0.35">
      <c r="A13" s="80">
        <v>4.0800000000000003E-2</v>
      </c>
      <c r="B13" s="81">
        <f t="shared" si="1"/>
        <v>2342.6654242548511</v>
      </c>
      <c r="C13" s="81">
        <f t="shared" si="2"/>
        <v>1922.1428473115452</v>
      </c>
      <c r="D13" s="82">
        <f t="shared" si="3"/>
        <v>1518.4225019859659</v>
      </c>
      <c r="E13" s="14"/>
      <c r="F13" s="37" t="s">
        <v>29</v>
      </c>
      <c r="G13" s="22">
        <f>D5</f>
        <v>1562.5465633511178</v>
      </c>
      <c r="H13" s="14"/>
      <c r="I13" s="14"/>
    </row>
    <row r="14" spans="1:9" ht="15.5" x14ac:dyDescent="0.35">
      <c r="A14" s="80">
        <v>4.1599999999999998E-2</v>
      </c>
      <c r="B14" s="81">
        <f t="shared" si="1"/>
        <v>2355.3541425013573</v>
      </c>
      <c r="C14" s="81">
        <f t="shared" si="2"/>
        <v>1935.4998162229881</v>
      </c>
      <c r="D14" s="82">
        <f t="shared" si="3"/>
        <v>1533.0589535470506</v>
      </c>
      <c r="E14" s="14"/>
      <c r="F14" s="14"/>
      <c r="G14" s="14"/>
      <c r="H14" s="14"/>
      <c r="I14" s="14"/>
    </row>
    <row r="15" spans="1:9" ht="15.5" x14ac:dyDescent="0.35">
      <c r="A15" s="80">
        <v>4.24E-2</v>
      </c>
      <c r="B15" s="81">
        <f t="shared" si="1"/>
        <v>2368.0830574664201</v>
      </c>
      <c r="C15" s="81">
        <f t="shared" si="2"/>
        <v>1948.9088039271719</v>
      </c>
      <c r="D15" s="82">
        <f t="shared" si="3"/>
        <v>1547.7671156028284</v>
      </c>
      <c r="E15" s="14"/>
      <c r="F15" s="14"/>
      <c r="G15" s="14"/>
      <c r="H15" s="14"/>
      <c r="I15" s="14"/>
    </row>
    <row r="16" spans="1:9" ht="15.5" x14ac:dyDescent="0.35">
      <c r="A16" s="80">
        <v>4.3200000000000002E-2</v>
      </c>
      <c r="B16" s="81">
        <f t="shared" si="1"/>
        <v>2380.8521051875528</v>
      </c>
      <c r="C16" s="81">
        <f t="shared" si="2"/>
        <v>1962.3696681727192</v>
      </c>
      <c r="D16" s="82">
        <f t="shared" si="3"/>
        <v>1562.5465633511178</v>
      </c>
      <c r="E16" s="14"/>
      <c r="F16" s="41"/>
      <c r="G16" s="14"/>
      <c r="H16" s="14"/>
      <c r="I16" s="14"/>
    </row>
    <row r="17" spans="1:9" ht="15.5" x14ac:dyDescent="0.35">
      <c r="A17" s="80">
        <v>4.3999999999999997E-2</v>
      </c>
      <c r="B17" s="81">
        <f t="shared" si="1"/>
        <v>2393.6612206884338</v>
      </c>
      <c r="C17" s="81">
        <f t="shared" si="2"/>
        <v>1975.8822645812193</v>
      </c>
      <c r="D17" s="82">
        <f t="shared" si="3"/>
        <v>1577.3968671282873</v>
      </c>
      <c r="E17" s="14"/>
      <c r="F17" s="14"/>
      <c r="G17" s="14"/>
      <c r="H17" s="14"/>
      <c r="I17" s="14"/>
    </row>
    <row r="18" spans="1:9" ht="15.5" x14ac:dyDescent="0.35">
      <c r="A18" s="80">
        <v>4.48E-2</v>
      </c>
      <c r="B18" s="81">
        <f t="shared" si="1"/>
        <v>2406.5103379853635</v>
      </c>
      <c r="C18" s="81">
        <f t="shared" si="2"/>
        <v>1989.4464466715153</v>
      </c>
      <c r="D18" s="82">
        <f t="shared" si="3"/>
        <v>1592.3175925538897</v>
      </c>
      <c r="E18" s="14"/>
      <c r="F18" s="14"/>
      <c r="G18" s="14"/>
      <c r="H18" s="14"/>
      <c r="I18" s="14"/>
    </row>
    <row r="19" spans="1:9" ht="15.5" x14ac:dyDescent="0.35">
      <c r="A19" s="80">
        <v>4.5600000000000002E-2</v>
      </c>
      <c r="B19" s="81">
        <f t="shared" si="1"/>
        <v>2419.3993900937885</v>
      </c>
      <c r="C19" s="81">
        <f t="shared" si="2"/>
        <v>2003.0620658842558</v>
      </c>
      <c r="D19" s="82">
        <f t="shared" si="3"/>
        <v>1607.3083006757174</v>
      </c>
      <c r="E19" s="14"/>
      <c r="F19" s="14"/>
      <c r="G19" s="14"/>
      <c r="H19" s="14"/>
      <c r="I19" s="14"/>
    </row>
    <row r="20" spans="1:9" ht="15.5" x14ac:dyDescent="0.35">
      <c r="A20" s="80">
        <v>4.6400000000000004E-2</v>
      </c>
      <c r="B20" s="81">
        <f t="shared" si="1"/>
        <v>2432.3283090349191</v>
      </c>
      <c r="C20" s="81">
        <f t="shared" si="2"/>
        <v>2016.7289716066932</v>
      </c>
      <c r="D20" s="82">
        <f t="shared" si="3"/>
        <v>1622.3685481152054</v>
      </c>
      <c r="E20" s="14"/>
      <c r="F20" s="14"/>
      <c r="G20" s="14"/>
      <c r="H20" s="14"/>
      <c r="I20" s="14"/>
    </row>
    <row r="21" spans="1:9" ht="15.5" x14ac:dyDescent="0.35">
      <c r="A21" s="80">
        <v>4.7199999999999999E-2</v>
      </c>
      <c r="B21" s="81">
        <f t="shared" si="1"/>
        <v>2445.2970258424225</v>
      </c>
      <c r="C21" s="81">
        <f t="shared" si="2"/>
        <v>2030.4470111977394</v>
      </c>
      <c r="D21" s="82">
        <f t="shared" si="3"/>
        <v>1637.4978872130835</v>
      </c>
      <c r="E21" s="14"/>
      <c r="F21" s="14"/>
      <c r="G21" s="14"/>
      <c r="H21" s="14"/>
      <c r="I21" s="14"/>
    </row>
    <row r="22" spans="1:9" ht="15.5" x14ac:dyDescent="0.35">
      <c r="A22" s="80">
        <v>4.8000000000000001E-2</v>
      </c>
      <c r="B22" s="81">
        <f t="shared" si="1"/>
        <v>2458.3054705692002</v>
      </c>
      <c r="C22" s="81">
        <f t="shared" si="2"/>
        <v>2044.2160300132532</v>
      </c>
      <c r="D22" s="82">
        <f t="shared" si="3"/>
        <v>1652.6958661752044</v>
      </c>
      <c r="E22" s="14"/>
      <c r="F22" s="14"/>
      <c r="G22" s="14"/>
      <c r="H22" s="14"/>
      <c r="I22" s="14"/>
    </row>
    <row r="23" spans="1:9" ht="15.5" x14ac:dyDescent="0.35">
      <c r="A23" s="80">
        <v>4.8800000000000003E-2</v>
      </c>
      <c r="B23" s="81">
        <f t="shared" si="1"/>
        <v>2471.3535722942388</v>
      </c>
      <c r="C23" s="81">
        <f t="shared" si="2"/>
        <v>2058.0358714315566</v>
      </c>
      <c r="D23" s="82">
        <f t="shared" si="3"/>
        <v>1667.9620292184504</v>
      </c>
      <c r="E23" s="14"/>
      <c r="F23" s="14"/>
      <c r="G23" s="14"/>
      <c r="H23" s="14"/>
      <c r="I23" s="14"/>
    </row>
    <row r="24" spans="1:9" ht="15.5" x14ac:dyDescent="0.35">
      <c r="A24" s="83">
        <v>4.9600000000000005E-2</v>
      </c>
      <c r="B24" s="84">
        <f t="shared" si="1"/>
        <v>2484.4412591295454</v>
      </c>
      <c r="C24" s="84">
        <f t="shared" si="2"/>
        <v>2071.9063768791816</v>
      </c>
      <c r="D24" s="85">
        <f t="shared" si="3"/>
        <v>1683.2959167166518</v>
      </c>
      <c r="E24" s="14"/>
      <c r="F24" s="14"/>
      <c r="G24" s="14"/>
      <c r="H24" s="14"/>
      <c r="I24" s="14"/>
    </row>
  </sheetData>
  <mergeCells count="4">
    <mergeCell ref="A9:D9"/>
    <mergeCell ref="B10:D10"/>
    <mergeCell ref="A1:D1"/>
    <mergeCell ref="A2:D2"/>
  </mergeCells>
  <conditionalFormatting sqref="A12:A24">
    <cfRule type="cellIs" dxfId="13" priority="1" operator="equal">
      <formula>$D$3</formula>
    </cfRule>
  </conditionalFormatting>
  <dataValidations count="1">
    <dataValidation allowBlank="1" error="pavI8MeUFtEyxX2I4tky3493b546-6f48-45fb-a359-ab08402e6521" sqref="A1:I24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G1" sqref="G1"/>
    </sheetView>
  </sheetViews>
  <sheetFormatPr defaultRowHeight="14.5" x14ac:dyDescent="0.35"/>
  <cols>
    <col min="1" max="1" width="15" bestFit="1" customWidth="1"/>
    <col min="2" max="2" width="17.7265625" customWidth="1"/>
    <col min="3" max="3" width="22.1796875" customWidth="1"/>
    <col min="4" max="4" width="10.54296875" customWidth="1"/>
    <col min="5" max="5" width="14.26953125" customWidth="1"/>
    <col min="6" max="6" width="11.453125" bestFit="1" customWidth="1"/>
    <col min="7" max="7" width="13.81640625" customWidth="1"/>
  </cols>
  <sheetData>
    <row r="1" spans="1:7" ht="22.5" x14ac:dyDescent="0.45">
      <c r="A1" s="101" t="s">
        <v>32</v>
      </c>
      <c r="B1" s="101"/>
      <c r="C1" s="101"/>
      <c r="D1" s="101"/>
      <c r="E1" s="101"/>
      <c r="F1" s="101"/>
      <c r="G1" s="13"/>
    </row>
    <row r="2" spans="1:7" ht="20" thickBot="1" x14ac:dyDescent="0.5">
      <c r="A2" s="102" t="s">
        <v>30</v>
      </c>
      <c r="B2" s="102"/>
      <c r="C2" s="102"/>
      <c r="D2" s="102"/>
      <c r="E2" s="102"/>
      <c r="F2" s="102"/>
    </row>
    <row r="3" spans="1:7" ht="16" thickTop="1" x14ac:dyDescent="0.35">
      <c r="A3" s="38" t="s">
        <v>33</v>
      </c>
      <c r="B3" s="38" t="s">
        <v>31</v>
      </c>
      <c r="C3" s="38" t="s">
        <v>6</v>
      </c>
      <c r="D3" s="38" t="s">
        <v>4</v>
      </c>
      <c r="E3" s="38" t="s">
        <v>5</v>
      </c>
      <c r="F3" s="38" t="s">
        <v>7</v>
      </c>
    </row>
    <row r="4" spans="1:7" ht="15.5" x14ac:dyDescent="0.35">
      <c r="A4" s="39" t="s">
        <v>34</v>
      </c>
      <c r="B4" s="14" t="s">
        <v>39</v>
      </c>
      <c r="C4" s="14" t="s">
        <v>40</v>
      </c>
      <c r="D4" s="18">
        <v>2985</v>
      </c>
      <c r="E4" s="15">
        <v>350000</v>
      </c>
      <c r="F4" s="17" t="str">
        <f>IF(E4&lt;=350000,"Yes","No")</f>
        <v>Yes</v>
      </c>
    </row>
    <row r="5" spans="1:7" ht="15.5" x14ac:dyDescent="0.35">
      <c r="A5" s="39" t="s">
        <v>34</v>
      </c>
      <c r="B5" s="14" t="s">
        <v>41</v>
      </c>
      <c r="C5" s="14" t="s">
        <v>40</v>
      </c>
      <c r="D5" s="18">
        <v>2550</v>
      </c>
      <c r="E5" s="15">
        <v>340000</v>
      </c>
      <c r="F5" s="17" t="str">
        <f t="shared" ref="F5:F12" si="0">IF(E5&lt;=350000,"Yes","No")</f>
        <v>Yes</v>
      </c>
    </row>
    <row r="6" spans="1:7" ht="15.5" x14ac:dyDescent="0.35">
      <c r="A6" s="39" t="s">
        <v>35</v>
      </c>
      <c r="B6" s="14" t="s">
        <v>42</v>
      </c>
      <c r="C6" s="14" t="s">
        <v>40</v>
      </c>
      <c r="D6" s="18">
        <v>2875</v>
      </c>
      <c r="E6" s="15">
        <v>365000</v>
      </c>
      <c r="F6" s="17" t="str">
        <f t="shared" si="0"/>
        <v>No</v>
      </c>
    </row>
    <row r="7" spans="1:7" ht="15.5" x14ac:dyDescent="0.35">
      <c r="A7" s="39" t="s">
        <v>36</v>
      </c>
      <c r="B7" s="14" t="s">
        <v>43</v>
      </c>
      <c r="C7" s="14" t="s">
        <v>44</v>
      </c>
      <c r="D7" s="18">
        <v>2468</v>
      </c>
      <c r="E7" s="15">
        <v>375000</v>
      </c>
      <c r="F7" s="17" t="str">
        <f t="shared" si="0"/>
        <v>No</v>
      </c>
    </row>
    <row r="8" spans="1:7" ht="15.5" x14ac:dyDescent="0.35">
      <c r="A8" s="39" t="s">
        <v>35</v>
      </c>
      <c r="B8" s="14" t="s">
        <v>46</v>
      </c>
      <c r="C8" s="14" t="s">
        <v>40</v>
      </c>
      <c r="D8" s="18">
        <v>3050</v>
      </c>
      <c r="E8" s="15">
        <v>370000</v>
      </c>
      <c r="F8" s="17" t="str">
        <f t="shared" si="0"/>
        <v>No</v>
      </c>
    </row>
    <row r="9" spans="1:7" ht="15.5" x14ac:dyDescent="0.35">
      <c r="A9" s="39" t="s">
        <v>37</v>
      </c>
      <c r="B9" s="14" t="s">
        <v>47</v>
      </c>
      <c r="C9" s="14" t="s">
        <v>45</v>
      </c>
      <c r="D9" s="18">
        <v>2180</v>
      </c>
      <c r="E9" s="15">
        <v>369000</v>
      </c>
      <c r="F9" s="17" t="str">
        <f t="shared" si="0"/>
        <v>No</v>
      </c>
    </row>
    <row r="10" spans="1:7" ht="15.5" x14ac:dyDescent="0.35">
      <c r="A10" s="39" t="s">
        <v>34</v>
      </c>
      <c r="B10" s="14" t="s">
        <v>48</v>
      </c>
      <c r="C10" s="14" t="s">
        <v>40</v>
      </c>
      <c r="D10" s="18">
        <v>3100</v>
      </c>
      <c r="E10" s="15">
        <v>380000</v>
      </c>
      <c r="F10" s="17" t="str">
        <f t="shared" si="0"/>
        <v>No</v>
      </c>
    </row>
    <row r="11" spans="1:7" ht="15.5" x14ac:dyDescent="0.35">
      <c r="A11" s="39" t="s">
        <v>38</v>
      </c>
      <c r="B11" s="14" t="s">
        <v>49</v>
      </c>
      <c r="C11" s="14" t="s">
        <v>44</v>
      </c>
      <c r="D11" s="18">
        <v>2395</v>
      </c>
      <c r="E11" s="15">
        <v>350000</v>
      </c>
      <c r="F11" s="17" t="str">
        <f t="shared" si="0"/>
        <v>Yes</v>
      </c>
    </row>
    <row r="12" spans="1:7" ht="15.5" x14ac:dyDescent="0.35">
      <c r="A12" s="39" t="s">
        <v>35</v>
      </c>
      <c r="B12" s="14" t="s">
        <v>50</v>
      </c>
      <c r="C12" s="14" t="s">
        <v>45</v>
      </c>
      <c r="D12" s="18">
        <v>3000</v>
      </c>
      <c r="E12" s="15">
        <v>367000</v>
      </c>
      <c r="F12" s="17" t="str">
        <f t="shared" si="0"/>
        <v>No</v>
      </c>
    </row>
  </sheetData>
  <sortState ref="A15:A18">
    <sortCondition ref="A15"/>
  </sortState>
  <mergeCells count="2">
    <mergeCell ref="A1:F1"/>
    <mergeCell ref="A2:F2"/>
  </mergeCells>
  <dataValidations count="1">
    <dataValidation allowBlank="1" error="pavI8MeUFtEyxX2I4tky3493b546-6f48-45fb-a359-ab08402e6521" sqref="A1:G12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372"/>
  <sheetViews>
    <sheetView showGridLines="0" zoomScaleNormal="100" workbookViewId="0">
      <selection activeCell="E8" sqref="E8"/>
    </sheetView>
  </sheetViews>
  <sheetFormatPr defaultColWidth="10.26953125" defaultRowHeight="14.5" x14ac:dyDescent="0.35"/>
  <cols>
    <col min="1" max="1" width="7.81640625" style="43" customWidth="1"/>
    <col min="2" max="2" width="17.1796875" style="43" customWidth="1"/>
    <col min="3" max="3" width="19.1796875" style="43" customWidth="1"/>
    <col min="4" max="9" width="17.81640625" style="43" customWidth="1"/>
    <col min="10" max="10" width="20.1796875" style="43" customWidth="1"/>
    <col min="11" max="16384" width="10.26953125" style="43"/>
  </cols>
  <sheetData>
    <row r="1" spans="1:10" ht="30" customHeight="1" x14ac:dyDescent="0.45">
      <c r="A1" s="42" t="s">
        <v>75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20.149999999999999" customHeight="1" thickBot="1" x14ac:dyDescent="0.4">
      <c r="A2" s="44" t="s">
        <v>56</v>
      </c>
      <c r="B2" s="52" t="s">
        <v>76</v>
      </c>
      <c r="C2" s="53"/>
      <c r="D2" s="53"/>
      <c r="F2" s="53"/>
      <c r="G2" s="53"/>
      <c r="H2" s="53"/>
    </row>
    <row r="3" spans="1:10" ht="20.149999999999999" customHeight="1" thickTop="1" x14ac:dyDescent="0.45">
      <c r="B3" s="103" t="s">
        <v>57</v>
      </c>
      <c r="C3" s="103"/>
      <c r="D3" s="103"/>
      <c r="F3" s="103" t="s">
        <v>58</v>
      </c>
      <c r="G3" s="103"/>
      <c r="H3" s="103"/>
    </row>
    <row r="4" spans="1:10" ht="14.25" customHeight="1" x14ac:dyDescent="0.35">
      <c r="B4" s="66" t="s">
        <v>78</v>
      </c>
      <c r="C4" s="66"/>
      <c r="D4" s="68">
        <v>27500</v>
      </c>
      <c r="F4" s="59" t="s">
        <v>59</v>
      </c>
      <c r="G4" s="59"/>
      <c r="H4" s="61">
        <f>IF(LoanIsGood,-PMT(InterestRate/PaymentsPerYear,ScheduledNumberOfPayments,LoanAmount),"")</f>
        <v>619.07982983827605</v>
      </c>
    </row>
    <row r="5" spans="1:10" x14ac:dyDescent="0.35">
      <c r="B5" s="66" t="s">
        <v>79</v>
      </c>
      <c r="C5" s="66"/>
      <c r="D5" s="69">
        <v>3.85E-2</v>
      </c>
      <c r="F5" s="59" t="s">
        <v>60</v>
      </c>
      <c r="G5" s="59"/>
      <c r="H5" s="62">
        <f>IF(LoanIsGood,LoanPeriod*PaymentsPerYear,"")</f>
        <v>48</v>
      </c>
    </row>
    <row r="6" spans="1:10" x14ac:dyDescent="0.35">
      <c r="B6" s="66" t="s">
        <v>80</v>
      </c>
      <c r="C6" s="66"/>
      <c r="D6" s="70">
        <v>4</v>
      </c>
      <c r="F6" s="59" t="s">
        <v>61</v>
      </c>
      <c r="G6" s="59"/>
      <c r="H6" s="62">
        <f>ActualNumberOfPayments</f>
        <v>13</v>
      </c>
    </row>
    <row r="7" spans="1:10" x14ac:dyDescent="0.35">
      <c r="B7" s="66" t="s">
        <v>81</v>
      </c>
      <c r="C7" s="66"/>
      <c r="D7" s="70">
        <v>12</v>
      </c>
      <c r="F7" s="59" t="s">
        <v>62</v>
      </c>
      <c r="G7" s="59"/>
      <c r="H7" s="86">
        <f>ScheduledNumberOfPayments-H6</f>
        <v>35</v>
      </c>
    </row>
    <row r="8" spans="1:10" x14ac:dyDescent="0.35">
      <c r="B8" s="66" t="s">
        <v>82</v>
      </c>
      <c r="C8" s="66"/>
      <c r="D8" s="71">
        <v>44228</v>
      </c>
      <c r="F8" s="59" t="s">
        <v>63</v>
      </c>
      <c r="G8" s="59"/>
      <c r="H8" s="61">
        <f>TotalInterest</f>
        <v>919.44779469385787</v>
      </c>
    </row>
    <row r="9" spans="1:10" ht="15" thickBot="1" x14ac:dyDescent="0.4">
      <c r="B9" s="67"/>
      <c r="C9" s="67"/>
      <c r="D9" s="72"/>
      <c r="F9" s="63" t="s">
        <v>64</v>
      </c>
      <c r="G9" s="60"/>
      <c r="H9" s="64">
        <f>ScheduledPayment*ScheduledNumberOfPayments</f>
        <v>29715.831832237251</v>
      </c>
    </row>
    <row r="10" spans="1:10" ht="15" thickBot="1" x14ac:dyDescent="0.4">
      <c r="B10" s="87" t="s">
        <v>83</v>
      </c>
      <c r="C10" s="88"/>
      <c r="D10" s="89">
        <v>120</v>
      </c>
      <c r="F10" s="65"/>
      <c r="G10" s="65"/>
      <c r="H10" s="65"/>
    </row>
    <row r="12" spans="1:10" ht="35.15" customHeight="1" x14ac:dyDescent="0.35">
      <c r="A12" s="57" t="s">
        <v>65</v>
      </c>
      <c r="B12" s="57" t="s">
        <v>66</v>
      </c>
      <c r="C12" s="58" t="s">
        <v>67</v>
      </c>
      <c r="D12" s="58" t="s">
        <v>68</v>
      </c>
      <c r="E12" s="58" t="s">
        <v>69</v>
      </c>
      <c r="F12" s="58" t="s">
        <v>70</v>
      </c>
      <c r="G12" s="58" t="s">
        <v>71</v>
      </c>
      <c r="H12" s="58" t="s">
        <v>72</v>
      </c>
      <c r="I12" s="58" t="s">
        <v>73</v>
      </c>
      <c r="J12" s="58" t="s">
        <v>74</v>
      </c>
    </row>
    <row r="13" spans="1:10" x14ac:dyDescent="0.35">
      <c r="A13" s="54">
        <f>IF(LoanIsGood,IF(ROW()-ROW(PaymentSchedule[[#Headers],[Pmt No]])&gt;ScheduledNumberOfPayments,"",ROW()-ROW(PaymentSchedule[[#Headers],[Pmt No]])),"")</f>
        <v>1</v>
      </c>
      <c r="B13" s="55">
        <f>IF(PaymentSchedule[[#This Row],[Pmt No]]&lt;&gt;"",EOMONTH(LoanStartDate,ROW(PaymentSchedule[[#This Row],[Pmt No]])-ROW(PaymentSchedule[[#Headers],[Pmt No]])-2)+DAY(LoanStartDate),"")</f>
        <v>44228</v>
      </c>
      <c r="C13" s="56">
        <f>IF(PaymentSchedule[[#This Row],[Pmt No]]&lt;&gt;"",IF(ROW()-ROW(PaymentSchedule[[#Headers],[Beg Balance]])=1,LoanAmount,INDEX(PaymentSchedule[Ending Balance],ROW()-ROW(PaymentSchedule[[#Headers],[Beg Balance]])-1)),"")</f>
        <v>27500</v>
      </c>
      <c r="D13" s="56">
        <f>IF(PaymentSchedule[[#This Row],[Pmt No]]&lt;&gt;"",ScheduledPayment,"")</f>
        <v>619.07982983827605</v>
      </c>
      <c r="E13" s="56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120</v>
      </c>
      <c r="F13" s="56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739.07982983827605</v>
      </c>
      <c r="G13" s="56">
        <f>IF(PaymentSchedule[[#This Row],[Pmt No]]&lt;&gt;"",PaymentSchedule[[#This Row],[Total Payment]]-PaymentSchedule[[#This Row],[Interest]],"")</f>
        <v>650.85066317160943</v>
      </c>
      <c r="H13" s="56">
        <f>IF(PaymentSchedule[[#This Row],[Pmt No]]&lt;&gt;"",PaymentSchedule[[#This Row],[Beg Balance]]*(InterestRate/PaymentsPerYear),"")</f>
        <v>88.229166666666671</v>
      </c>
      <c r="I13" s="56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26849.149336828392</v>
      </c>
      <c r="J13" s="56">
        <f>IF(PaymentSchedule[[#This Row],[Pmt No]]&lt;&gt;"",SUM(INDEX(PaymentSchedule[Interest],1,1):PaymentSchedule[[#This Row],[Interest]]),"")</f>
        <v>88.229166666666671</v>
      </c>
    </row>
    <row r="14" spans="1:10" x14ac:dyDescent="0.35">
      <c r="A14" s="45">
        <f>IF(LoanIsGood,IF(ROW()-ROW(PaymentSchedule[[#Headers],[Pmt No]])&gt;ScheduledNumberOfPayments,"",ROW()-ROW(PaymentSchedule[[#Headers],[Pmt No]])),"")</f>
        <v>2</v>
      </c>
      <c r="B14" s="46">
        <f>IF(PaymentSchedule[[#This Row],[Pmt No]]&lt;&gt;"",EOMONTH(LoanStartDate,ROW(PaymentSchedule[[#This Row],[Pmt No]])-ROW(PaymentSchedule[[#Headers],[Pmt No]])-2)+DAY(LoanStartDate),"")</f>
        <v>44256</v>
      </c>
      <c r="C14" s="47">
        <f>IF(PaymentSchedule[[#This Row],[Pmt No]]&lt;&gt;"",IF(ROW()-ROW(PaymentSchedule[[#Headers],[Beg Balance]])=1,LoanAmount,INDEX(PaymentSchedule[Ending Balance],ROW()-ROW(PaymentSchedule[[#Headers],[Beg Balance]])-1)),"")</f>
        <v>26849.149336828392</v>
      </c>
      <c r="D14" s="47">
        <f>IF(PaymentSchedule[[#This Row],[Pmt No]]&lt;&gt;"",ScheduledPayment,"")</f>
        <v>619.07982983827605</v>
      </c>
      <c r="E14" s="47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120</v>
      </c>
      <c r="F14" s="47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739.07982983827605</v>
      </c>
      <c r="G14" s="47">
        <f>IF(PaymentSchedule[[#This Row],[Pmt No]]&lt;&gt;"",PaymentSchedule[[#This Row],[Total Payment]]-PaymentSchedule[[#This Row],[Interest]],"")</f>
        <v>652.93880904928494</v>
      </c>
      <c r="H14" s="47">
        <f>IF(PaymentSchedule[[#This Row],[Pmt No]]&lt;&gt;"",PaymentSchedule[[#This Row],[Beg Balance]]*(InterestRate/PaymentsPerYear),"")</f>
        <v>86.141020788991099</v>
      </c>
      <c r="I14" s="47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26196.210527779105</v>
      </c>
      <c r="J14" s="47">
        <f>IF(PaymentSchedule[[#This Row],[Pmt No]]&lt;&gt;"",SUM(INDEX(PaymentSchedule[Interest],1,1):PaymentSchedule[[#This Row],[Interest]]),"")</f>
        <v>174.37018745565777</v>
      </c>
    </row>
    <row r="15" spans="1:10" x14ac:dyDescent="0.35">
      <c r="A15" s="54">
        <f>IF(LoanIsGood,IF(ROW()-ROW(PaymentSchedule[[#Headers],[Pmt No]])&gt;ScheduledNumberOfPayments,"",ROW()-ROW(PaymentSchedule[[#Headers],[Pmt No]])),"")</f>
        <v>3</v>
      </c>
      <c r="B15" s="55">
        <f>IF(PaymentSchedule[[#This Row],[Pmt No]]&lt;&gt;"",EOMONTH(LoanStartDate,ROW(PaymentSchedule[[#This Row],[Pmt No]])-ROW(PaymentSchedule[[#Headers],[Pmt No]])-2)+DAY(LoanStartDate),"")</f>
        <v>44287</v>
      </c>
      <c r="C15" s="56">
        <f>IF(PaymentSchedule[[#This Row],[Pmt No]]&lt;&gt;"",IF(ROW()-ROW(PaymentSchedule[[#Headers],[Beg Balance]])=1,LoanAmount,INDEX(PaymentSchedule[Ending Balance],ROW()-ROW(PaymentSchedule[[#Headers],[Beg Balance]])-1)),"")</f>
        <v>26196.210527779105</v>
      </c>
      <c r="D15" s="56">
        <f>IF(PaymentSchedule[[#This Row],[Pmt No]]&lt;&gt;"",ScheduledPayment,"")</f>
        <v>619.07982983827605</v>
      </c>
      <c r="E15" s="56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120</v>
      </c>
      <c r="F15" s="56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739.07982983827605</v>
      </c>
      <c r="G15" s="56">
        <f>IF(PaymentSchedule[[#This Row],[Pmt No]]&lt;&gt;"",PaymentSchedule[[#This Row],[Total Payment]]-PaymentSchedule[[#This Row],[Interest]],"")</f>
        <v>655.03365439498475</v>
      </c>
      <c r="H15" s="56">
        <f>IF(PaymentSchedule[[#This Row],[Pmt No]]&lt;&gt;"",PaymentSchedule[[#This Row],[Beg Balance]]*(InterestRate/PaymentsPerYear),"")</f>
        <v>84.046175443291304</v>
      </c>
      <c r="I15" s="56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25541.17687338412</v>
      </c>
      <c r="J15" s="56">
        <f>IF(PaymentSchedule[[#This Row],[Pmt No]]&lt;&gt;"",SUM(INDEX(PaymentSchedule[Interest],1,1):PaymentSchedule[[#This Row],[Interest]]),"")</f>
        <v>258.41636289894905</v>
      </c>
    </row>
    <row r="16" spans="1:10" x14ac:dyDescent="0.35">
      <c r="A16" s="45">
        <f>IF(LoanIsGood,IF(ROW()-ROW(PaymentSchedule[[#Headers],[Pmt No]])&gt;ScheduledNumberOfPayments,"",ROW()-ROW(PaymentSchedule[[#Headers],[Pmt No]])),"")</f>
        <v>4</v>
      </c>
      <c r="B16" s="46">
        <f>IF(PaymentSchedule[[#This Row],[Pmt No]]&lt;&gt;"",EOMONTH(LoanStartDate,ROW(PaymentSchedule[[#This Row],[Pmt No]])-ROW(PaymentSchedule[[#Headers],[Pmt No]])-2)+DAY(LoanStartDate),"")</f>
        <v>44317</v>
      </c>
      <c r="C16" s="47">
        <f>IF(PaymentSchedule[[#This Row],[Pmt No]]&lt;&gt;"",IF(ROW()-ROW(PaymentSchedule[[#Headers],[Beg Balance]])=1,LoanAmount,INDEX(PaymentSchedule[Ending Balance],ROW()-ROW(PaymentSchedule[[#Headers],[Beg Balance]])-1)),"")</f>
        <v>25541.17687338412</v>
      </c>
      <c r="D16" s="47">
        <f>IF(PaymentSchedule[[#This Row],[Pmt No]]&lt;&gt;"",ScheduledPayment,"")</f>
        <v>619.07982983827605</v>
      </c>
      <c r="E16" s="47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120</v>
      </c>
      <c r="F16" s="47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739.07982983827605</v>
      </c>
      <c r="G16" s="47">
        <f>IF(PaymentSchedule[[#This Row],[Pmt No]]&lt;&gt;"",PaymentSchedule[[#This Row],[Total Payment]]-PaymentSchedule[[#This Row],[Interest]],"")</f>
        <v>657.13522070283534</v>
      </c>
      <c r="H16" s="47">
        <f>IF(PaymentSchedule[[#This Row],[Pmt No]]&lt;&gt;"",PaymentSchedule[[#This Row],[Beg Balance]]*(InterestRate/PaymentsPerYear),"")</f>
        <v>81.944609135440714</v>
      </c>
      <c r="I16" s="47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24884.041652681284</v>
      </c>
      <c r="J16" s="47">
        <f>IF(PaymentSchedule[[#This Row],[Pmt No]]&lt;&gt;"",SUM(INDEX(PaymentSchedule[Interest],1,1):PaymentSchedule[[#This Row],[Interest]]),"")</f>
        <v>340.36097203438976</v>
      </c>
    </row>
    <row r="17" spans="1:10" x14ac:dyDescent="0.35">
      <c r="A17" s="54">
        <f>IF(LoanIsGood,IF(ROW()-ROW(PaymentSchedule[[#Headers],[Pmt No]])&gt;ScheduledNumberOfPayments,"",ROW()-ROW(PaymentSchedule[[#Headers],[Pmt No]])),"")</f>
        <v>5</v>
      </c>
      <c r="B17" s="55">
        <f>IF(PaymentSchedule[[#This Row],[Pmt No]]&lt;&gt;"",EOMONTH(LoanStartDate,ROW(PaymentSchedule[[#This Row],[Pmt No]])-ROW(PaymentSchedule[[#Headers],[Pmt No]])-2)+DAY(LoanStartDate),"")</f>
        <v>44348</v>
      </c>
      <c r="C17" s="56">
        <f>IF(PaymentSchedule[[#This Row],[Pmt No]]&lt;&gt;"",IF(ROW()-ROW(PaymentSchedule[[#Headers],[Beg Balance]])=1,LoanAmount,INDEX(PaymentSchedule[Ending Balance],ROW()-ROW(PaymentSchedule[[#Headers],[Beg Balance]])-1)),"")</f>
        <v>24884.041652681284</v>
      </c>
      <c r="D17" s="56">
        <f>IF(PaymentSchedule[[#This Row],[Pmt No]]&lt;&gt;"",ScheduledPayment,"")</f>
        <v>619.07982983827605</v>
      </c>
      <c r="E17" s="56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120</v>
      </c>
      <c r="F17" s="56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739.07982983827605</v>
      </c>
      <c r="G17" s="56">
        <f>IF(PaymentSchedule[[#This Row],[Pmt No]]&lt;&gt;"",PaymentSchedule[[#This Row],[Total Payment]]-PaymentSchedule[[#This Row],[Interest]],"")</f>
        <v>659.24352953592359</v>
      </c>
      <c r="H17" s="56">
        <f>IF(PaymentSchedule[[#This Row],[Pmt No]]&lt;&gt;"",PaymentSchedule[[#This Row],[Beg Balance]]*(InterestRate/PaymentsPerYear),"")</f>
        <v>79.836300302352456</v>
      </c>
      <c r="I17" s="56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24224.79812314536</v>
      </c>
      <c r="J17" s="56">
        <f>IF(PaymentSchedule[[#This Row],[Pmt No]]&lt;&gt;"",SUM(INDEX(PaymentSchedule[Interest],1,1):PaymentSchedule[[#This Row],[Interest]]),"")</f>
        <v>420.19727233674223</v>
      </c>
    </row>
    <row r="18" spans="1:10" x14ac:dyDescent="0.35">
      <c r="A18" s="45">
        <f>IF(LoanIsGood,IF(ROW()-ROW(PaymentSchedule[[#Headers],[Pmt No]])&gt;ScheduledNumberOfPayments,"",ROW()-ROW(PaymentSchedule[[#Headers],[Pmt No]])),"")</f>
        <v>6</v>
      </c>
      <c r="B18" s="46">
        <f>IF(PaymentSchedule[[#This Row],[Pmt No]]&lt;&gt;"",EOMONTH(LoanStartDate,ROW(PaymentSchedule[[#This Row],[Pmt No]])-ROW(PaymentSchedule[[#Headers],[Pmt No]])-2)+DAY(LoanStartDate),"")</f>
        <v>44378</v>
      </c>
      <c r="C18" s="47">
        <f>IF(PaymentSchedule[[#This Row],[Pmt No]]&lt;&gt;"",IF(ROW()-ROW(PaymentSchedule[[#Headers],[Beg Balance]])=1,LoanAmount,INDEX(PaymentSchedule[Ending Balance],ROW()-ROW(PaymentSchedule[[#Headers],[Beg Balance]])-1)),"")</f>
        <v>24224.79812314536</v>
      </c>
      <c r="D18" s="47">
        <f>IF(PaymentSchedule[[#This Row],[Pmt No]]&lt;&gt;"",ScheduledPayment,"")</f>
        <v>619.07982983827605</v>
      </c>
      <c r="E18" s="47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120</v>
      </c>
      <c r="F18" s="47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739.07982983827605</v>
      </c>
      <c r="G18" s="47">
        <f>IF(PaymentSchedule[[#This Row],[Pmt No]]&lt;&gt;"",PaymentSchedule[[#This Row],[Total Payment]]-PaymentSchedule[[#This Row],[Interest]],"")</f>
        <v>661.35860252651798</v>
      </c>
      <c r="H18" s="47">
        <f>IF(PaymentSchedule[[#This Row],[Pmt No]]&lt;&gt;"",PaymentSchedule[[#This Row],[Beg Balance]]*(InterestRate/PaymentsPerYear),"")</f>
        <v>77.721227311758028</v>
      </c>
      <c r="I18" s="47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23563.439520618842</v>
      </c>
      <c r="J18" s="47">
        <f>IF(PaymentSchedule[[#This Row],[Pmt No]]&lt;&gt;"",SUM(INDEX(PaymentSchedule[Interest],1,1):PaymentSchedule[[#This Row],[Interest]]),"")</f>
        <v>497.91849964850024</v>
      </c>
    </row>
    <row r="19" spans="1:10" x14ac:dyDescent="0.35">
      <c r="A19" s="54">
        <f>IF(LoanIsGood,IF(ROW()-ROW(PaymentSchedule[[#Headers],[Pmt No]])&gt;ScheduledNumberOfPayments,"",ROW()-ROW(PaymentSchedule[[#Headers],[Pmt No]])),"")</f>
        <v>7</v>
      </c>
      <c r="B19" s="55">
        <f>IF(PaymentSchedule[[#This Row],[Pmt No]]&lt;&gt;"",EOMONTH(LoanStartDate,ROW(PaymentSchedule[[#This Row],[Pmt No]])-ROW(PaymentSchedule[[#Headers],[Pmt No]])-2)+DAY(LoanStartDate),"")</f>
        <v>44409</v>
      </c>
      <c r="C19" s="56">
        <f>IF(PaymentSchedule[[#This Row],[Pmt No]]&lt;&gt;"",IF(ROW()-ROW(PaymentSchedule[[#Headers],[Beg Balance]])=1,LoanAmount,INDEX(PaymentSchedule[Ending Balance],ROW()-ROW(PaymentSchedule[[#Headers],[Beg Balance]])-1)),"")</f>
        <v>23563.439520618842</v>
      </c>
      <c r="D19" s="56">
        <f>IF(PaymentSchedule[[#This Row],[Pmt No]]&lt;&gt;"",ScheduledPayment,"")</f>
        <v>619.07982983827605</v>
      </c>
      <c r="E19" s="56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120</v>
      </c>
      <c r="F19" s="56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739.07982983827605</v>
      </c>
      <c r="G19" s="56">
        <f>IF(PaymentSchedule[[#This Row],[Pmt No]]&lt;&gt;"",PaymentSchedule[[#This Row],[Total Payment]]-PaymentSchedule[[#This Row],[Interest]],"")</f>
        <v>663.48046137629058</v>
      </c>
      <c r="H19" s="56">
        <f>IF(PaymentSchedule[[#This Row],[Pmt No]]&lt;&gt;"",PaymentSchedule[[#This Row],[Beg Balance]]*(InterestRate/PaymentsPerYear),"")</f>
        <v>75.599368461985449</v>
      </c>
      <c r="I19" s="56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22899.959059242552</v>
      </c>
      <c r="J19" s="56">
        <f>IF(PaymentSchedule[[#This Row],[Pmt No]]&lt;&gt;"",SUM(INDEX(PaymentSchedule[Interest],1,1):PaymentSchedule[[#This Row],[Interest]]),"")</f>
        <v>573.51786811048567</v>
      </c>
    </row>
    <row r="20" spans="1:10" x14ac:dyDescent="0.35">
      <c r="A20" s="45">
        <f>IF(LoanIsGood,IF(ROW()-ROW(PaymentSchedule[[#Headers],[Pmt No]])&gt;ScheduledNumberOfPayments,"",ROW()-ROW(PaymentSchedule[[#Headers],[Pmt No]])),"")</f>
        <v>8</v>
      </c>
      <c r="B20" s="46">
        <f>IF(PaymentSchedule[[#This Row],[Pmt No]]&lt;&gt;"",EOMONTH(LoanStartDate,ROW(PaymentSchedule[[#This Row],[Pmt No]])-ROW(PaymentSchedule[[#Headers],[Pmt No]])-2)+DAY(LoanStartDate),"")</f>
        <v>44440</v>
      </c>
      <c r="C20" s="47">
        <f>IF(PaymentSchedule[[#This Row],[Pmt No]]&lt;&gt;"",IF(ROW()-ROW(PaymentSchedule[[#Headers],[Beg Balance]])=1,LoanAmount,INDEX(PaymentSchedule[Ending Balance],ROW()-ROW(PaymentSchedule[[#Headers],[Beg Balance]])-1)),"")</f>
        <v>22899.959059242552</v>
      </c>
      <c r="D20" s="47">
        <f>IF(PaymentSchedule[[#This Row],[Pmt No]]&lt;&gt;"",ScheduledPayment,"")</f>
        <v>619.07982983827605</v>
      </c>
      <c r="E20" s="47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120</v>
      </c>
      <c r="F20" s="47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739.07982983827605</v>
      </c>
      <c r="G20" s="47">
        <f>IF(PaymentSchedule[[#This Row],[Pmt No]]&lt;&gt;"",PaymentSchedule[[#This Row],[Total Payment]]-PaymentSchedule[[#This Row],[Interest]],"")</f>
        <v>665.60912785653954</v>
      </c>
      <c r="H20" s="47">
        <f>IF(PaymentSchedule[[#This Row],[Pmt No]]&lt;&gt;"",PaymentSchedule[[#This Row],[Beg Balance]]*(InterestRate/PaymentsPerYear),"")</f>
        <v>73.470701981736525</v>
      </c>
      <c r="I20" s="47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22234.349931386012</v>
      </c>
      <c r="J20" s="47">
        <f>IF(PaymentSchedule[[#This Row],[Pmt No]]&lt;&gt;"",SUM(INDEX(PaymentSchedule[Interest],1,1):PaymentSchedule[[#This Row],[Interest]]),"")</f>
        <v>646.98857009222218</v>
      </c>
    </row>
    <row r="21" spans="1:10" x14ac:dyDescent="0.35">
      <c r="A21" s="54">
        <f>IF(LoanIsGood,IF(ROW()-ROW(PaymentSchedule[[#Headers],[Pmt No]])&gt;ScheduledNumberOfPayments,"",ROW()-ROW(PaymentSchedule[[#Headers],[Pmt No]])),"")</f>
        <v>9</v>
      </c>
      <c r="B21" s="55">
        <f>IF(PaymentSchedule[[#This Row],[Pmt No]]&lt;&gt;"",EOMONTH(LoanStartDate,ROW(PaymentSchedule[[#This Row],[Pmt No]])-ROW(PaymentSchedule[[#Headers],[Pmt No]])-2)+DAY(LoanStartDate),"")</f>
        <v>44470</v>
      </c>
      <c r="C21" s="56">
        <f>IF(PaymentSchedule[[#This Row],[Pmt No]]&lt;&gt;"",IF(ROW()-ROW(PaymentSchedule[[#Headers],[Beg Balance]])=1,LoanAmount,INDEX(PaymentSchedule[Ending Balance],ROW()-ROW(PaymentSchedule[[#Headers],[Beg Balance]])-1)),"")</f>
        <v>22234.349931386012</v>
      </c>
      <c r="D21" s="56">
        <f>IF(PaymentSchedule[[#This Row],[Pmt No]]&lt;&gt;"",ScheduledPayment,"")</f>
        <v>619.07982983827605</v>
      </c>
      <c r="E21" s="56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120</v>
      </c>
      <c r="F21" s="56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739.07982983827605</v>
      </c>
      <c r="G21" s="56">
        <f>IF(PaymentSchedule[[#This Row],[Pmt No]]&lt;&gt;"",PaymentSchedule[[#This Row],[Total Payment]]-PaymentSchedule[[#This Row],[Interest]],"")</f>
        <v>667.7446238084126</v>
      </c>
      <c r="H21" s="56">
        <f>IF(PaymentSchedule[[#This Row],[Pmt No]]&lt;&gt;"",PaymentSchedule[[#This Row],[Beg Balance]]*(InterestRate/PaymentsPerYear),"")</f>
        <v>71.335206029863457</v>
      </c>
      <c r="I21" s="56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21566.6053075776</v>
      </c>
      <c r="J21" s="56">
        <f>IF(PaymentSchedule[[#This Row],[Pmt No]]&lt;&gt;"",SUM(INDEX(PaymentSchedule[Interest],1,1):PaymentSchedule[[#This Row],[Interest]]),"")</f>
        <v>718.32377612208563</v>
      </c>
    </row>
    <row r="22" spans="1:10" x14ac:dyDescent="0.35">
      <c r="A22" s="45">
        <f>IF(LoanIsGood,IF(ROW()-ROW(PaymentSchedule[[#Headers],[Pmt No]])&gt;ScheduledNumberOfPayments,"",ROW()-ROW(PaymentSchedule[[#Headers],[Pmt No]])),"")</f>
        <v>10</v>
      </c>
      <c r="B22" s="46">
        <f>IF(PaymentSchedule[[#This Row],[Pmt No]]&lt;&gt;"",EOMONTH(LoanStartDate,ROW(PaymentSchedule[[#This Row],[Pmt No]])-ROW(PaymentSchedule[[#Headers],[Pmt No]])-2)+DAY(LoanStartDate),"")</f>
        <v>44501</v>
      </c>
      <c r="C22" s="47">
        <f>IF(PaymentSchedule[[#This Row],[Pmt No]]&lt;&gt;"",IF(ROW()-ROW(PaymentSchedule[[#Headers],[Beg Balance]])=1,LoanAmount,INDEX(PaymentSchedule[Ending Balance],ROW()-ROW(PaymentSchedule[[#Headers],[Beg Balance]])-1)),"")</f>
        <v>21566.6053075776</v>
      </c>
      <c r="D22" s="47">
        <f>IF(PaymentSchedule[[#This Row],[Pmt No]]&lt;&gt;"",ScheduledPayment,"")</f>
        <v>619.07982983827605</v>
      </c>
      <c r="E22" s="47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120</v>
      </c>
      <c r="F22" s="47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739.07982983827605</v>
      </c>
      <c r="G22" s="47">
        <f>IF(PaymentSchedule[[#This Row],[Pmt No]]&lt;&gt;"",PaymentSchedule[[#This Row],[Total Payment]]-PaymentSchedule[[#This Row],[Interest]],"")</f>
        <v>669.88697114313129</v>
      </c>
      <c r="H22" s="47">
        <f>IF(PaymentSchedule[[#This Row],[Pmt No]]&lt;&gt;"",PaymentSchedule[[#This Row],[Beg Balance]]*(InterestRate/PaymentsPerYear),"")</f>
        <v>69.192858695144807</v>
      </c>
      <c r="I22" s="47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20896.718336434467</v>
      </c>
      <c r="J22" s="47">
        <f>IF(PaymentSchedule[[#This Row],[Pmt No]]&lt;&gt;"",SUM(INDEX(PaymentSchedule[Interest],1,1):PaymentSchedule[[#This Row],[Interest]]),"")</f>
        <v>787.5166348172304</v>
      </c>
    </row>
    <row r="23" spans="1:10" x14ac:dyDescent="0.35">
      <c r="A23" s="54">
        <f>IF(LoanIsGood,IF(ROW()-ROW(PaymentSchedule[[#Headers],[Pmt No]])&gt;ScheduledNumberOfPayments,"",ROW()-ROW(PaymentSchedule[[#Headers],[Pmt No]])),"")</f>
        <v>11</v>
      </c>
      <c r="B23" s="55">
        <f>IF(PaymentSchedule[[#This Row],[Pmt No]]&lt;&gt;"",EOMONTH(LoanStartDate,ROW(PaymentSchedule[[#This Row],[Pmt No]])-ROW(PaymentSchedule[[#Headers],[Pmt No]])-2)+DAY(LoanStartDate),"")</f>
        <v>44531</v>
      </c>
      <c r="C23" s="56">
        <f>IF(PaymentSchedule[[#This Row],[Pmt No]]&lt;&gt;"",IF(ROW()-ROW(PaymentSchedule[[#Headers],[Beg Balance]])=1,LoanAmount,INDEX(PaymentSchedule[Ending Balance],ROW()-ROW(PaymentSchedule[[#Headers],[Beg Balance]])-1)),"")</f>
        <v>20896.718336434467</v>
      </c>
      <c r="D23" s="56">
        <f>IF(PaymentSchedule[[#This Row],[Pmt No]]&lt;&gt;"",ScheduledPayment,"")</f>
        <v>619.07982983827605</v>
      </c>
      <c r="E23" s="56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120</v>
      </c>
      <c r="F23" s="56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739.07982983827605</v>
      </c>
      <c r="G23" s="56">
        <f>IF(PaymentSchedule[[#This Row],[Pmt No]]&lt;&gt;"",PaymentSchedule[[#This Row],[Total Payment]]-PaymentSchedule[[#This Row],[Interest]],"")</f>
        <v>672.03619184221543</v>
      </c>
      <c r="H23" s="56">
        <f>IF(PaymentSchedule[[#This Row],[Pmt No]]&lt;&gt;"",PaymentSchedule[[#This Row],[Beg Balance]]*(InterestRate/PaymentsPerYear),"")</f>
        <v>67.043637996060582</v>
      </c>
      <c r="I23" s="56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20224.682144592251</v>
      </c>
      <c r="J23" s="56">
        <f>IF(PaymentSchedule[[#This Row],[Pmt No]]&lt;&gt;"",SUM(INDEX(PaymentSchedule[Interest],1,1):PaymentSchedule[[#This Row],[Interest]]),"")</f>
        <v>854.56027281329102</v>
      </c>
    </row>
    <row r="24" spans="1:10" x14ac:dyDescent="0.35">
      <c r="A24" s="45">
        <f>IF(LoanIsGood,IF(ROW()-ROW(PaymentSchedule[[#Headers],[Pmt No]])&gt;ScheduledNumberOfPayments,"",ROW()-ROW(PaymentSchedule[[#Headers],[Pmt No]])),"")</f>
        <v>12</v>
      </c>
      <c r="B24" s="46">
        <f>IF(PaymentSchedule[[#This Row],[Pmt No]]&lt;&gt;"",EOMONTH(LoanStartDate,ROW(PaymentSchedule[[#This Row],[Pmt No]])-ROW(PaymentSchedule[[#Headers],[Pmt No]])-2)+DAY(LoanStartDate),"")</f>
        <v>44562</v>
      </c>
      <c r="C24" s="47">
        <f>IF(PaymentSchedule[[#This Row],[Pmt No]]&lt;&gt;"",IF(ROW()-ROW(PaymentSchedule[[#Headers],[Beg Balance]])=1,LoanAmount,INDEX(PaymentSchedule[Ending Balance],ROW()-ROW(PaymentSchedule[[#Headers],[Beg Balance]])-1)),"")</f>
        <v>20224.682144592251</v>
      </c>
      <c r="D24" s="47">
        <f>IF(PaymentSchedule[[#This Row],[Pmt No]]&lt;&gt;"",ScheduledPayment,"")</f>
        <v>619.07982983827605</v>
      </c>
      <c r="E24" s="47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120</v>
      </c>
      <c r="F24" s="47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739.07982983827605</v>
      </c>
      <c r="G24" s="47">
        <f>IF(PaymentSchedule[[#This Row],[Pmt No]]&lt;&gt;"",PaymentSchedule[[#This Row],[Total Payment]]-PaymentSchedule[[#This Row],[Interest]],"")</f>
        <v>674.1923079577092</v>
      </c>
      <c r="H24" s="47">
        <f>IF(PaymentSchedule[[#This Row],[Pmt No]]&lt;&gt;"",PaymentSchedule[[#This Row],[Beg Balance]]*(InterestRate/PaymentsPerYear),"")</f>
        <v>64.887521880566808</v>
      </c>
      <c r="I24" s="47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19550.489836634541</v>
      </c>
      <c r="J24" s="47">
        <f>IF(PaymentSchedule[[#This Row],[Pmt No]]&lt;&gt;"",SUM(INDEX(PaymentSchedule[Interest],1,1):PaymentSchedule[[#This Row],[Interest]]),"")</f>
        <v>919.44779469385787</v>
      </c>
    </row>
    <row r="25" spans="1:10" x14ac:dyDescent="0.35">
      <c r="A25" s="45"/>
      <c r="B25" s="46"/>
      <c r="C25" s="47"/>
      <c r="D25" s="47"/>
      <c r="E25" s="47"/>
      <c r="F25" s="47"/>
      <c r="G25" s="47"/>
      <c r="H25" s="47"/>
      <c r="I25" s="47"/>
      <c r="J25" s="47"/>
    </row>
    <row r="26" spans="1:10" x14ac:dyDescent="0.35">
      <c r="A26" s="45"/>
      <c r="B26" s="46"/>
      <c r="C26" s="47"/>
      <c r="D26" s="47"/>
      <c r="E26" s="47"/>
      <c r="F26" s="47"/>
      <c r="G26" s="47"/>
      <c r="H26" s="47"/>
      <c r="I26" s="47"/>
      <c r="J26" s="47"/>
    </row>
    <row r="27" spans="1:10" x14ac:dyDescent="0.35">
      <c r="A27" s="45"/>
      <c r="B27" s="46"/>
      <c r="C27" s="47"/>
      <c r="D27" s="47"/>
      <c r="E27" s="47"/>
      <c r="F27" s="47"/>
      <c r="G27" s="47"/>
      <c r="H27" s="47"/>
      <c r="I27" s="47"/>
      <c r="J27" s="47"/>
    </row>
    <row r="28" spans="1:10" x14ac:dyDescent="0.35">
      <c r="A28" s="45"/>
      <c r="B28" s="46"/>
      <c r="C28" s="47"/>
      <c r="D28" s="47"/>
      <c r="E28" s="47"/>
      <c r="F28" s="47"/>
      <c r="G28" s="47"/>
      <c r="H28" s="47"/>
      <c r="I28" s="47"/>
      <c r="J28" s="47"/>
    </row>
    <row r="29" spans="1:10" x14ac:dyDescent="0.35">
      <c r="A29" s="45"/>
      <c r="B29" s="46"/>
      <c r="C29" s="47"/>
      <c r="D29" s="47"/>
      <c r="E29" s="47"/>
      <c r="F29" s="47"/>
      <c r="G29" s="47"/>
      <c r="H29" s="47"/>
      <c r="I29" s="47"/>
      <c r="J29" s="47"/>
    </row>
    <row r="30" spans="1:10" x14ac:dyDescent="0.35">
      <c r="A30" s="45"/>
      <c r="B30" s="46"/>
      <c r="C30" s="47"/>
      <c r="D30" s="47"/>
      <c r="E30" s="47"/>
      <c r="F30" s="47"/>
      <c r="G30" s="47"/>
      <c r="H30" s="47"/>
      <c r="I30" s="47"/>
      <c r="J30" s="47"/>
    </row>
    <row r="31" spans="1:10" x14ac:dyDescent="0.35">
      <c r="A31" s="45"/>
      <c r="B31" s="46"/>
      <c r="C31" s="47"/>
      <c r="D31" s="47"/>
      <c r="E31" s="47"/>
      <c r="F31" s="47"/>
      <c r="G31" s="47"/>
      <c r="H31" s="47"/>
      <c r="I31" s="47"/>
      <c r="J31" s="47"/>
    </row>
    <row r="32" spans="1:10" x14ac:dyDescent="0.35">
      <c r="A32" s="45"/>
      <c r="B32" s="46"/>
      <c r="C32" s="47"/>
      <c r="D32" s="47"/>
      <c r="E32" s="47"/>
      <c r="F32" s="47"/>
      <c r="G32" s="47"/>
      <c r="H32" s="47"/>
      <c r="I32" s="47"/>
      <c r="J32" s="47"/>
    </row>
    <row r="33" spans="1:10" x14ac:dyDescent="0.35">
      <c r="A33" s="45"/>
      <c r="B33" s="46"/>
      <c r="C33" s="47"/>
      <c r="D33" s="47"/>
      <c r="E33" s="47"/>
      <c r="F33" s="47"/>
      <c r="G33" s="47"/>
      <c r="H33" s="47"/>
      <c r="I33" s="47"/>
      <c r="J33" s="47"/>
    </row>
    <row r="34" spans="1:10" x14ac:dyDescent="0.35">
      <c r="A34" s="45"/>
      <c r="B34" s="46"/>
      <c r="C34" s="47"/>
      <c r="D34" s="47"/>
      <c r="E34" s="47"/>
      <c r="F34" s="47"/>
      <c r="G34" s="47"/>
      <c r="H34" s="47"/>
      <c r="I34" s="47"/>
      <c r="J34" s="47"/>
    </row>
    <row r="35" spans="1:10" x14ac:dyDescent="0.35">
      <c r="A35" s="45"/>
      <c r="B35" s="46"/>
      <c r="C35" s="47"/>
      <c r="D35" s="47"/>
      <c r="E35" s="47"/>
      <c r="F35" s="47"/>
      <c r="G35" s="47"/>
      <c r="H35" s="47"/>
      <c r="I35" s="47"/>
      <c r="J35" s="47"/>
    </row>
    <row r="36" spans="1:10" x14ac:dyDescent="0.35">
      <c r="A36" s="45"/>
      <c r="B36" s="46"/>
      <c r="C36" s="47"/>
      <c r="D36" s="47"/>
      <c r="E36" s="47"/>
      <c r="F36" s="47"/>
      <c r="G36" s="47"/>
      <c r="H36" s="47"/>
      <c r="I36" s="47"/>
      <c r="J36" s="47"/>
    </row>
    <row r="37" spans="1:10" x14ac:dyDescent="0.35">
      <c r="A37" s="45"/>
      <c r="B37" s="46"/>
      <c r="C37" s="47"/>
      <c r="D37" s="47"/>
      <c r="E37" s="47"/>
      <c r="F37" s="47"/>
      <c r="G37" s="47"/>
      <c r="H37" s="47"/>
      <c r="I37" s="47"/>
      <c r="J37" s="47"/>
    </row>
    <row r="38" spans="1:10" x14ac:dyDescent="0.35">
      <c r="A38" s="45"/>
      <c r="B38" s="46"/>
      <c r="C38" s="47"/>
      <c r="D38" s="47"/>
      <c r="E38" s="47"/>
      <c r="F38" s="47"/>
      <c r="G38" s="47"/>
      <c r="H38" s="47"/>
      <c r="I38" s="47"/>
      <c r="J38" s="47"/>
    </row>
    <row r="39" spans="1:10" x14ac:dyDescent="0.35">
      <c r="A39" s="45"/>
      <c r="B39" s="46"/>
      <c r="C39" s="47"/>
      <c r="D39" s="47"/>
      <c r="E39" s="47"/>
      <c r="F39" s="47"/>
      <c r="G39" s="47"/>
      <c r="H39" s="47"/>
      <c r="I39" s="47"/>
      <c r="J39" s="47"/>
    </row>
    <row r="40" spans="1:10" x14ac:dyDescent="0.35">
      <c r="A40" s="45"/>
      <c r="B40" s="46"/>
      <c r="C40" s="47"/>
      <c r="D40" s="47"/>
      <c r="E40" s="47"/>
      <c r="F40" s="47"/>
      <c r="G40" s="47"/>
      <c r="H40" s="47"/>
      <c r="I40" s="47"/>
      <c r="J40" s="47"/>
    </row>
    <row r="41" spans="1:10" x14ac:dyDescent="0.35">
      <c r="A41" s="45"/>
      <c r="B41" s="46"/>
      <c r="C41" s="47"/>
      <c r="D41" s="47"/>
      <c r="E41" s="47"/>
      <c r="F41" s="47"/>
      <c r="G41" s="47"/>
      <c r="H41" s="47"/>
      <c r="I41" s="47"/>
      <c r="J41" s="47"/>
    </row>
    <row r="42" spans="1:10" x14ac:dyDescent="0.35">
      <c r="A42" s="45"/>
      <c r="B42" s="46"/>
      <c r="C42" s="47"/>
      <c r="D42" s="47"/>
      <c r="E42" s="47"/>
      <c r="F42" s="47"/>
      <c r="G42" s="47"/>
      <c r="H42" s="47"/>
      <c r="I42" s="47"/>
      <c r="J42" s="47"/>
    </row>
    <row r="43" spans="1:10" x14ac:dyDescent="0.35">
      <c r="A43" s="45"/>
      <c r="B43" s="46"/>
      <c r="C43" s="47"/>
      <c r="D43" s="47"/>
      <c r="E43" s="47"/>
      <c r="F43" s="47"/>
      <c r="G43" s="47"/>
      <c r="H43" s="47"/>
      <c r="I43" s="47"/>
      <c r="J43" s="47"/>
    </row>
    <row r="44" spans="1:10" x14ac:dyDescent="0.35">
      <c r="A44" s="45"/>
      <c r="B44" s="46"/>
      <c r="C44" s="47"/>
      <c r="D44" s="47"/>
      <c r="E44" s="47"/>
      <c r="F44" s="47"/>
      <c r="G44" s="47"/>
      <c r="H44" s="47"/>
      <c r="I44" s="47"/>
      <c r="J44" s="47"/>
    </row>
    <row r="45" spans="1:10" x14ac:dyDescent="0.35">
      <c r="A45" s="45"/>
      <c r="B45" s="46"/>
      <c r="C45" s="47"/>
      <c r="D45" s="47"/>
      <c r="E45" s="47"/>
      <c r="F45" s="47"/>
      <c r="G45" s="47"/>
      <c r="H45" s="47"/>
      <c r="I45" s="47"/>
      <c r="J45" s="47"/>
    </row>
    <row r="46" spans="1:10" x14ac:dyDescent="0.35">
      <c r="A46" s="45"/>
      <c r="B46" s="46"/>
      <c r="C46" s="47"/>
      <c r="D46" s="47"/>
      <c r="E46" s="47"/>
      <c r="F46" s="47"/>
      <c r="G46" s="47"/>
      <c r="H46" s="47"/>
      <c r="I46" s="47"/>
      <c r="J46" s="47"/>
    </row>
    <row r="47" spans="1:10" x14ac:dyDescent="0.35">
      <c r="A47" s="45"/>
      <c r="B47" s="46"/>
      <c r="C47" s="47"/>
      <c r="D47" s="47"/>
      <c r="E47" s="47"/>
      <c r="F47" s="47"/>
      <c r="G47" s="47"/>
      <c r="H47" s="47"/>
      <c r="I47" s="47"/>
      <c r="J47" s="47"/>
    </row>
    <row r="48" spans="1:10" x14ac:dyDescent="0.35">
      <c r="A48" s="45"/>
      <c r="B48" s="46"/>
      <c r="C48" s="47"/>
      <c r="D48" s="47"/>
      <c r="E48" s="47"/>
      <c r="F48" s="47"/>
      <c r="G48" s="47"/>
      <c r="H48" s="47"/>
      <c r="I48" s="47"/>
      <c r="J48" s="47"/>
    </row>
    <row r="49" spans="1:10" x14ac:dyDescent="0.35">
      <c r="A49" s="45"/>
      <c r="B49" s="46"/>
      <c r="C49" s="47"/>
      <c r="D49" s="47"/>
      <c r="E49" s="47"/>
      <c r="F49" s="47"/>
      <c r="G49" s="47"/>
      <c r="H49" s="47"/>
      <c r="I49" s="47"/>
      <c r="J49" s="47"/>
    </row>
    <row r="50" spans="1:10" x14ac:dyDescent="0.35">
      <c r="A50" s="45"/>
      <c r="B50" s="46"/>
      <c r="C50" s="47"/>
      <c r="D50" s="47"/>
      <c r="E50" s="47"/>
      <c r="F50" s="47"/>
      <c r="G50" s="47"/>
      <c r="H50" s="47"/>
      <c r="I50" s="47"/>
      <c r="J50" s="47"/>
    </row>
    <row r="51" spans="1:10" x14ac:dyDescent="0.35">
      <c r="A51" s="45"/>
      <c r="B51" s="46"/>
      <c r="C51" s="47"/>
      <c r="D51" s="47"/>
      <c r="E51" s="47"/>
      <c r="F51" s="47"/>
      <c r="G51" s="47"/>
      <c r="H51" s="47"/>
      <c r="I51" s="47"/>
      <c r="J51" s="47"/>
    </row>
    <row r="52" spans="1:10" x14ac:dyDescent="0.35">
      <c r="A52" s="45"/>
      <c r="B52" s="46"/>
      <c r="C52" s="47"/>
      <c r="D52" s="47"/>
      <c r="E52" s="47"/>
      <c r="F52" s="47"/>
      <c r="G52" s="47"/>
      <c r="H52" s="47"/>
      <c r="I52" s="47"/>
      <c r="J52" s="47"/>
    </row>
    <row r="53" spans="1:10" x14ac:dyDescent="0.35">
      <c r="A53" s="45"/>
      <c r="B53" s="46"/>
      <c r="C53" s="47"/>
      <c r="D53" s="47"/>
      <c r="E53" s="47"/>
      <c r="F53" s="47"/>
      <c r="G53" s="47"/>
      <c r="H53" s="47"/>
      <c r="I53" s="47"/>
      <c r="J53" s="47"/>
    </row>
    <row r="54" spans="1:10" x14ac:dyDescent="0.35">
      <c r="A54" s="45"/>
      <c r="B54" s="46"/>
      <c r="C54" s="47"/>
      <c r="D54" s="47"/>
      <c r="E54" s="47"/>
      <c r="F54" s="47"/>
      <c r="G54" s="47"/>
      <c r="H54" s="47"/>
      <c r="I54" s="47"/>
      <c r="J54" s="47"/>
    </row>
    <row r="55" spans="1:10" x14ac:dyDescent="0.35">
      <c r="A55" s="45"/>
      <c r="B55" s="46"/>
      <c r="C55" s="47"/>
      <c r="D55" s="47"/>
      <c r="E55" s="47"/>
      <c r="F55" s="47"/>
      <c r="G55" s="47"/>
      <c r="H55" s="47"/>
      <c r="I55" s="47"/>
      <c r="J55" s="47"/>
    </row>
    <row r="56" spans="1:10" x14ac:dyDescent="0.35">
      <c r="A56" s="45"/>
      <c r="B56" s="46"/>
      <c r="C56" s="47"/>
      <c r="D56" s="47"/>
      <c r="E56" s="47"/>
      <c r="F56" s="47"/>
      <c r="G56" s="47"/>
      <c r="H56" s="47"/>
      <c r="I56" s="47"/>
      <c r="J56" s="47"/>
    </row>
    <row r="57" spans="1:10" x14ac:dyDescent="0.35">
      <c r="A57" s="45"/>
      <c r="B57" s="46"/>
      <c r="C57" s="47"/>
      <c r="D57" s="47"/>
      <c r="E57" s="47"/>
      <c r="F57" s="47"/>
      <c r="G57" s="47"/>
      <c r="H57" s="47"/>
      <c r="I57" s="47"/>
      <c r="J57" s="47"/>
    </row>
    <row r="58" spans="1:10" x14ac:dyDescent="0.35">
      <c r="A58" s="45"/>
      <c r="B58" s="46"/>
      <c r="C58" s="47"/>
      <c r="D58" s="47"/>
      <c r="E58" s="47"/>
      <c r="F58" s="47"/>
      <c r="G58" s="47"/>
      <c r="H58" s="47"/>
      <c r="I58" s="47"/>
      <c r="J58" s="47"/>
    </row>
    <row r="59" spans="1:10" x14ac:dyDescent="0.35">
      <c r="A59" s="45"/>
      <c r="B59" s="46"/>
      <c r="C59" s="47"/>
      <c r="D59" s="47"/>
      <c r="E59" s="47"/>
      <c r="F59" s="47"/>
      <c r="G59" s="47"/>
      <c r="H59" s="47"/>
      <c r="I59" s="47"/>
      <c r="J59" s="47"/>
    </row>
    <row r="60" spans="1:10" x14ac:dyDescent="0.35">
      <c r="A60" s="45"/>
      <c r="B60" s="46"/>
      <c r="C60" s="47"/>
      <c r="D60" s="47"/>
      <c r="E60" s="47"/>
      <c r="F60" s="47"/>
      <c r="G60" s="47"/>
      <c r="H60" s="47"/>
      <c r="I60" s="47"/>
      <c r="J60" s="47"/>
    </row>
    <row r="61" spans="1:10" x14ac:dyDescent="0.35">
      <c r="A61" s="45"/>
      <c r="B61" s="46"/>
      <c r="C61" s="47"/>
      <c r="D61" s="47"/>
      <c r="E61" s="47"/>
      <c r="F61" s="47"/>
      <c r="G61" s="47"/>
      <c r="H61" s="47"/>
      <c r="I61" s="47"/>
      <c r="J61" s="47"/>
    </row>
    <row r="62" spans="1:10" x14ac:dyDescent="0.35">
      <c r="A62" s="45"/>
      <c r="B62" s="46"/>
      <c r="C62" s="47"/>
      <c r="D62" s="47"/>
      <c r="E62" s="47"/>
      <c r="F62" s="47"/>
      <c r="G62" s="47"/>
      <c r="H62" s="47"/>
      <c r="I62" s="47"/>
      <c r="J62" s="47"/>
    </row>
    <row r="63" spans="1:10" x14ac:dyDescent="0.35">
      <c r="A63" s="45"/>
      <c r="B63" s="46"/>
      <c r="C63" s="47"/>
      <c r="D63" s="47"/>
      <c r="E63" s="47"/>
      <c r="F63" s="47"/>
      <c r="G63" s="47"/>
      <c r="H63" s="47"/>
      <c r="I63" s="47"/>
      <c r="J63" s="47"/>
    </row>
    <row r="64" spans="1:10" x14ac:dyDescent="0.35">
      <c r="A64" s="45"/>
      <c r="B64" s="46"/>
      <c r="C64" s="47"/>
      <c r="D64" s="47"/>
      <c r="E64" s="47"/>
      <c r="F64" s="47"/>
      <c r="G64" s="47"/>
      <c r="H64" s="47"/>
      <c r="I64" s="47"/>
      <c r="J64" s="47"/>
    </row>
    <row r="65" spans="1:10" x14ac:dyDescent="0.35">
      <c r="A65" s="45"/>
      <c r="B65" s="46"/>
      <c r="C65" s="47"/>
      <c r="D65" s="47"/>
      <c r="E65" s="47"/>
      <c r="F65" s="47"/>
      <c r="G65" s="47"/>
      <c r="H65" s="47"/>
      <c r="I65" s="47"/>
      <c r="J65" s="47"/>
    </row>
    <row r="66" spans="1:10" x14ac:dyDescent="0.35">
      <c r="A66" s="45"/>
      <c r="B66" s="46"/>
      <c r="C66" s="47"/>
      <c r="D66" s="47"/>
      <c r="E66" s="47"/>
      <c r="F66" s="47"/>
      <c r="G66" s="47"/>
      <c r="H66" s="47"/>
      <c r="I66" s="47"/>
      <c r="J66" s="47"/>
    </row>
    <row r="67" spans="1:10" x14ac:dyDescent="0.35">
      <c r="A67" s="45"/>
      <c r="B67" s="46"/>
      <c r="C67" s="47"/>
      <c r="D67" s="47"/>
      <c r="E67" s="47"/>
      <c r="F67" s="47"/>
      <c r="G67" s="47"/>
      <c r="H67" s="47"/>
      <c r="I67" s="47"/>
      <c r="J67" s="47"/>
    </row>
    <row r="68" spans="1:10" x14ac:dyDescent="0.35">
      <c r="A68" s="45"/>
      <c r="B68" s="46"/>
      <c r="C68" s="47"/>
      <c r="D68" s="47"/>
      <c r="E68" s="47"/>
      <c r="F68" s="47"/>
      <c r="G68" s="47"/>
      <c r="H68" s="47"/>
      <c r="I68" s="47"/>
      <c r="J68" s="47"/>
    </row>
    <row r="69" spans="1:10" x14ac:dyDescent="0.35">
      <c r="A69" s="45"/>
      <c r="B69" s="46"/>
      <c r="C69" s="47"/>
      <c r="D69" s="47"/>
      <c r="E69" s="47"/>
      <c r="F69" s="47"/>
      <c r="G69" s="47"/>
      <c r="H69" s="47"/>
      <c r="I69" s="47"/>
      <c r="J69" s="47"/>
    </row>
    <row r="70" spans="1:10" x14ac:dyDescent="0.35">
      <c r="A70" s="45"/>
      <c r="B70" s="46"/>
      <c r="C70" s="47"/>
      <c r="D70" s="47"/>
      <c r="E70" s="47"/>
      <c r="F70" s="47"/>
      <c r="G70" s="47"/>
      <c r="H70" s="47"/>
      <c r="I70" s="47"/>
      <c r="J70" s="47"/>
    </row>
    <row r="71" spans="1:10" x14ac:dyDescent="0.35">
      <c r="A71" s="45"/>
      <c r="B71" s="46"/>
      <c r="C71" s="47"/>
      <c r="D71" s="47"/>
      <c r="E71" s="47"/>
      <c r="F71" s="47"/>
      <c r="G71" s="47"/>
      <c r="H71" s="47"/>
      <c r="I71" s="47"/>
      <c r="J71" s="47"/>
    </row>
    <row r="72" spans="1:10" x14ac:dyDescent="0.35">
      <c r="A72" s="45"/>
      <c r="B72" s="46"/>
      <c r="C72" s="47"/>
      <c r="D72" s="47"/>
      <c r="E72" s="47"/>
      <c r="F72" s="47"/>
      <c r="G72" s="47"/>
      <c r="H72" s="47"/>
      <c r="I72" s="47"/>
      <c r="J72" s="47"/>
    </row>
    <row r="73" spans="1:10" x14ac:dyDescent="0.35">
      <c r="A73" s="45"/>
      <c r="B73" s="46"/>
      <c r="C73" s="47"/>
      <c r="D73" s="47"/>
      <c r="E73" s="47"/>
      <c r="F73" s="47"/>
      <c r="G73" s="47"/>
      <c r="H73" s="47"/>
      <c r="I73" s="47"/>
      <c r="J73" s="47"/>
    </row>
    <row r="74" spans="1:10" x14ac:dyDescent="0.35">
      <c r="A74" s="45"/>
      <c r="B74" s="46"/>
      <c r="C74" s="47"/>
      <c r="D74" s="47"/>
      <c r="E74" s="47"/>
      <c r="F74" s="47"/>
      <c r="G74" s="47"/>
      <c r="H74" s="47"/>
      <c r="I74" s="47"/>
      <c r="J74" s="47"/>
    </row>
    <row r="75" spans="1:10" x14ac:dyDescent="0.35">
      <c r="A75" s="45"/>
      <c r="B75" s="46"/>
      <c r="C75" s="47"/>
      <c r="D75" s="47"/>
      <c r="E75" s="47"/>
      <c r="F75" s="47"/>
      <c r="G75" s="47"/>
      <c r="H75" s="47"/>
      <c r="I75" s="47"/>
      <c r="J75" s="47"/>
    </row>
    <row r="76" spans="1:10" x14ac:dyDescent="0.35">
      <c r="A76" s="45"/>
      <c r="B76" s="46"/>
      <c r="C76" s="47"/>
      <c r="D76" s="47"/>
      <c r="E76" s="47"/>
      <c r="F76" s="47"/>
      <c r="G76" s="47"/>
      <c r="H76" s="47"/>
      <c r="I76" s="47"/>
      <c r="J76" s="47"/>
    </row>
    <row r="77" spans="1:10" x14ac:dyDescent="0.35">
      <c r="A77" s="45"/>
      <c r="B77" s="46"/>
      <c r="C77" s="47"/>
      <c r="D77" s="47"/>
      <c r="E77" s="47"/>
      <c r="F77" s="47"/>
      <c r="G77" s="47"/>
      <c r="H77" s="47"/>
      <c r="I77" s="47"/>
      <c r="J77" s="47"/>
    </row>
    <row r="78" spans="1:10" x14ac:dyDescent="0.35">
      <c r="A78" s="45"/>
      <c r="B78" s="46"/>
      <c r="C78" s="47"/>
      <c r="D78" s="47"/>
      <c r="E78" s="47"/>
      <c r="F78" s="47"/>
      <c r="G78" s="47"/>
      <c r="H78" s="47"/>
      <c r="I78" s="47"/>
      <c r="J78" s="47"/>
    </row>
    <row r="79" spans="1:10" x14ac:dyDescent="0.35">
      <c r="A79" s="45"/>
      <c r="B79" s="46"/>
      <c r="C79" s="47"/>
      <c r="D79" s="47"/>
      <c r="E79" s="47"/>
      <c r="F79" s="47"/>
      <c r="G79" s="47"/>
      <c r="H79" s="47"/>
      <c r="I79" s="47"/>
      <c r="J79" s="47"/>
    </row>
    <row r="80" spans="1:10" x14ac:dyDescent="0.35">
      <c r="A80" s="45"/>
      <c r="B80" s="46"/>
      <c r="C80" s="47"/>
      <c r="D80" s="47"/>
      <c r="E80" s="47"/>
      <c r="F80" s="47"/>
      <c r="G80" s="47"/>
      <c r="H80" s="47"/>
      <c r="I80" s="47"/>
      <c r="J80" s="47"/>
    </row>
    <row r="81" spans="1:10" x14ac:dyDescent="0.35">
      <c r="A81" s="45"/>
      <c r="B81" s="46"/>
      <c r="C81" s="47"/>
      <c r="D81" s="47"/>
      <c r="E81" s="47"/>
      <c r="F81" s="47"/>
      <c r="G81" s="47"/>
      <c r="H81" s="47"/>
      <c r="I81" s="47"/>
      <c r="J81" s="47"/>
    </row>
    <row r="82" spans="1:10" x14ac:dyDescent="0.35">
      <c r="A82" s="45"/>
      <c r="B82" s="46"/>
      <c r="C82" s="47"/>
      <c r="D82" s="47"/>
      <c r="E82" s="47"/>
      <c r="F82" s="47"/>
      <c r="G82" s="47"/>
      <c r="H82" s="47"/>
      <c r="I82" s="47"/>
      <c r="J82" s="47"/>
    </row>
    <row r="83" spans="1:10" x14ac:dyDescent="0.35">
      <c r="A83" s="45"/>
      <c r="B83" s="46"/>
      <c r="C83" s="47"/>
      <c r="D83" s="47"/>
      <c r="E83" s="47"/>
      <c r="F83" s="47"/>
      <c r="G83" s="47"/>
      <c r="H83" s="47"/>
      <c r="I83" s="47"/>
      <c r="J83" s="47"/>
    </row>
    <row r="84" spans="1:10" x14ac:dyDescent="0.35">
      <c r="A84" s="45"/>
      <c r="B84" s="46"/>
      <c r="C84" s="47"/>
      <c r="D84" s="47"/>
      <c r="E84" s="47"/>
      <c r="F84" s="47"/>
      <c r="G84" s="47"/>
      <c r="H84" s="47"/>
      <c r="I84" s="47"/>
      <c r="J84" s="47"/>
    </row>
    <row r="85" spans="1:10" x14ac:dyDescent="0.35">
      <c r="A85" s="45"/>
      <c r="B85" s="46"/>
      <c r="C85" s="47"/>
      <c r="D85" s="47"/>
      <c r="E85" s="47"/>
      <c r="F85" s="47"/>
      <c r="G85" s="47"/>
      <c r="H85" s="47"/>
      <c r="I85" s="47"/>
      <c r="J85" s="47"/>
    </row>
    <row r="86" spans="1:10" x14ac:dyDescent="0.35">
      <c r="A86" s="45"/>
      <c r="B86" s="46"/>
      <c r="C86" s="47"/>
      <c r="D86" s="47"/>
      <c r="E86" s="47"/>
      <c r="F86" s="47"/>
      <c r="G86" s="47"/>
      <c r="H86" s="47"/>
      <c r="I86" s="47"/>
      <c r="J86" s="47"/>
    </row>
    <row r="87" spans="1:10" x14ac:dyDescent="0.35">
      <c r="A87" s="45"/>
      <c r="B87" s="46"/>
      <c r="C87" s="47"/>
      <c r="D87" s="47"/>
      <c r="E87" s="47"/>
      <c r="F87" s="47"/>
      <c r="G87" s="47"/>
      <c r="H87" s="47"/>
      <c r="I87" s="47"/>
      <c r="J87" s="47"/>
    </row>
    <row r="88" spans="1:10" x14ac:dyDescent="0.35">
      <c r="A88" s="45"/>
      <c r="B88" s="46"/>
      <c r="C88" s="47"/>
      <c r="D88" s="47"/>
      <c r="E88" s="47"/>
      <c r="F88" s="47"/>
      <c r="G88" s="47"/>
      <c r="H88" s="47"/>
      <c r="I88" s="47"/>
      <c r="J88" s="47"/>
    </row>
    <row r="89" spans="1:10" x14ac:dyDescent="0.35">
      <c r="A89" s="45"/>
      <c r="B89" s="46"/>
      <c r="C89" s="47"/>
      <c r="D89" s="47"/>
      <c r="E89" s="47"/>
      <c r="F89" s="47"/>
      <c r="G89" s="47"/>
      <c r="H89" s="47"/>
      <c r="I89" s="47"/>
      <c r="J89" s="47"/>
    </row>
    <row r="90" spans="1:10" x14ac:dyDescent="0.35">
      <c r="A90" s="45"/>
      <c r="B90" s="46"/>
      <c r="C90" s="47"/>
      <c r="D90" s="47"/>
      <c r="E90" s="47"/>
      <c r="F90" s="47"/>
      <c r="G90" s="47"/>
      <c r="H90" s="47"/>
      <c r="I90" s="47"/>
      <c r="J90" s="47"/>
    </row>
    <row r="91" spans="1:10" x14ac:dyDescent="0.35">
      <c r="A91" s="45"/>
      <c r="B91" s="46"/>
      <c r="C91" s="47"/>
      <c r="D91" s="47"/>
      <c r="E91" s="47"/>
      <c r="F91" s="47"/>
      <c r="G91" s="47"/>
      <c r="H91" s="47"/>
      <c r="I91" s="47"/>
      <c r="J91" s="47"/>
    </row>
    <row r="92" spans="1:10" x14ac:dyDescent="0.35">
      <c r="A92" s="45"/>
      <c r="B92" s="46"/>
      <c r="C92" s="47"/>
      <c r="D92" s="47"/>
      <c r="E92" s="47"/>
      <c r="F92" s="47"/>
      <c r="G92" s="47"/>
      <c r="H92" s="47"/>
      <c r="I92" s="47"/>
      <c r="J92" s="47"/>
    </row>
    <row r="93" spans="1:10" x14ac:dyDescent="0.35">
      <c r="A93" s="45"/>
      <c r="B93" s="46"/>
      <c r="C93" s="47"/>
      <c r="D93" s="47"/>
      <c r="E93" s="47"/>
      <c r="F93" s="47"/>
      <c r="G93" s="47"/>
      <c r="H93" s="47"/>
      <c r="I93" s="47"/>
      <c r="J93" s="47"/>
    </row>
    <row r="94" spans="1:10" x14ac:dyDescent="0.35">
      <c r="A94" s="45"/>
      <c r="B94" s="46"/>
      <c r="C94" s="47"/>
      <c r="D94" s="47"/>
      <c r="E94" s="47"/>
      <c r="F94" s="47"/>
      <c r="G94" s="47"/>
      <c r="H94" s="47"/>
      <c r="I94" s="47"/>
      <c r="J94" s="47"/>
    </row>
    <row r="95" spans="1:10" x14ac:dyDescent="0.35">
      <c r="A95" s="45"/>
      <c r="B95" s="46"/>
      <c r="C95" s="47"/>
      <c r="D95" s="47"/>
      <c r="E95" s="47"/>
      <c r="F95" s="47"/>
      <c r="G95" s="47"/>
      <c r="H95" s="47"/>
      <c r="I95" s="47"/>
      <c r="J95" s="47"/>
    </row>
    <row r="96" spans="1:10" x14ac:dyDescent="0.35">
      <c r="A96" s="45"/>
      <c r="B96" s="46"/>
      <c r="C96" s="47"/>
      <c r="D96" s="47"/>
      <c r="E96" s="47"/>
      <c r="F96" s="47"/>
      <c r="G96" s="47"/>
      <c r="H96" s="47"/>
      <c r="I96" s="47"/>
      <c r="J96" s="47"/>
    </row>
    <row r="97" spans="1:10" x14ac:dyDescent="0.35">
      <c r="A97" s="45"/>
      <c r="B97" s="46"/>
      <c r="C97" s="47"/>
      <c r="D97" s="47"/>
      <c r="E97" s="47"/>
      <c r="F97" s="47"/>
      <c r="G97" s="47"/>
      <c r="H97" s="47"/>
      <c r="I97" s="47"/>
      <c r="J97" s="47"/>
    </row>
    <row r="98" spans="1:10" x14ac:dyDescent="0.35">
      <c r="A98" s="45"/>
      <c r="B98" s="46"/>
      <c r="C98" s="47"/>
      <c r="D98" s="47"/>
      <c r="E98" s="47"/>
      <c r="F98" s="47"/>
      <c r="G98" s="47"/>
      <c r="H98" s="47"/>
      <c r="I98" s="47"/>
      <c r="J98" s="47"/>
    </row>
    <row r="99" spans="1:10" x14ac:dyDescent="0.35">
      <c r="A99" s="45"/>
      <c r="B99" s="46"/>
      <c r="C99" s="47"/>
      <c r="D99" s="47"/>
      <c r="E99" s="47"/>
      <c r="F99" s="47"/>
      <c r="G99" s="47"/>
      <c r="H99" s="47"/>
      <c r="I99" s="47"/>
      <c r="J99" s="47"/>
    </row>
    <row r="100" spans="1:10" x14ac:dyDescent="0.35">
      <c r="A100" s="45"/>
      <c r="B100" s="46"/>
      <c r="C100" s="47"/>
      <c r="D100" s="47"/>
      <c r="E100" s="47"/>
      <c r="F100" s="47"/>
      <c r="G100" s="47"/>
      <c r="H100" s="47"/>
      <c r="I100" s="47"/>
      <c r="J100" s="47"/>
    </row>
    <row r="101" spans="1:10" x14ac:dyDescent="0.35">
      <c r="A101" s="45"/>
      <c r="B101" s="46"/>
      <c r="C101" s="47"/>
      <c r="D101" s="47"/>
      <c r="E101" s="47"/>
      <c r="F101" s="47"/>
      <c r="G101" s="47"/>
      <c r="H101" s="47"/>
      <c r="I101" s="47"/>
      <c r="J101" s="47"/>
    </row>
    <row r="102" spans="1:10" x14ac:dyDescent="0.35">
      <c r="A102" s="45"/>
      <c r="B102" s="46"/>
      <c r="C102" s="47"/>
      <c r="D102" s="47"/>
      <c r="E102" s="47"/>
      <c r="F102" s="47"/>
      <c r="G102" s="47"/>
      <c r="H102" s="47"/>
      <c r="I102" s="47"/>
      <c r="J102" s="47"/>
    </row>
    <row r="103" spans="1:10" x14ac:dyDescent="0.35">
      <c r="A103" s="45"/>
      <c r="B103" s="46"/>
      <c r="C103" s="47"/>
      <c r="D103" s="47"/>
      <c r="E103" s="47"/>
      <c r="F103" s="47"/>
      <c r="G103" s="47"/>
      <c r="H103" s="47"/>
      <c r="I103" s="47"/>
      <c r="J103" s="47"/>
    </row>
    <row r="104" spans="1:10" x14ac:dyDescent="0.35">
      <c r="A104" s="45"/>
      <c r="B104" s="46"/>
      <c r="C104" s="47"/>
      <c r="D104" s="47"/>
      <c r="E104" s="47"/>
      <c r="F104" s="47"/>
      <c r="G104" s="47"/>
      <c r="H104" s="47"/>
      <c r="I104" s="47"/>
      <c r="J104" s="47"/>
    </row>
    <row r="105" spans="1:10" x14ac:dyDescent="0.35">
      <c r="A105" s="45"/>
      <c r="B105" s="46"/>
      <c r="C105" s="47"/>
      <c r="D105" s="47"/>
      <c r="E105" s="47"/>
      <c r="F105" s="47"/>
      <c r="G105" s="47"/>
      <c r="H105" s="47"/>
      <c r="I105" s="47"/>
      <c r="J105" s="47"/>
    </row>
    <row r="106" spans="1:10" x14ac:dyDescent="0.35">
      <c r="A106" s="45"/>
      <c r="B106" s="46"/>
      <c r="C106" s="47"/>
      <c r="D106" s="47"/>
      <c r="E106" s="47"/>
      <c r="F106" s="47"/>
      <c r="G106" s="47"/>
      <c r="H106" s="47"/>
      <c r="I106" s="47"/>
      <c r="J106" s="47"/>
    </row>
    <row r="107" spans="1:10" x14ac:dyDescent="0.35">
      <c r="A107" s="45"/>
      <c r="B107" s="46"/>
      <c r="C107" s="47"/>
      <c r="D107" s="47"/>
      <c r="E107" s="47"/>
      <c r="F107" s="47"/>
      <c r="G107" s="47"/>
      <c r="H107" s="47"/>
      <c r="I107" s="47"/>
      <c r="J107" s="47"/>
    </row>
    <row r="108" spans="1:10" x14ac:dyDescent="0.35">
      <c r="A108" s="45"/>
      <c r="B108" s="46"/>
      <c r="C108" s="47"/>
      <c r="D108" s="47"/>
      <c r="E108" s="47"/>
      <c r="F108" s="47"/>
      <c r="G108" s="47"/>
      <c r="H108" s="47"/>
      <c r="I108" s="47"/>
      <c r="J108" s="47"/>
    </row>
    <row r="109" spans="1:10" x14ac:dyDescent="0.35">
      <c r="A109" s="45"/>
      <c r="B109" s="46"/>
      <c r="C109" s="47"/>
      <c r="D109" s="47"/>
      <c r="E109" s="47"/>
      <c r="F109" s="47"/>
      <c r="G109" s="47"/>
      <c r="H109" s="47"/>
      <c r="I109" s="47"/>
      <c r="J109" s="47"/>
    </row>
    <row r="110" spans="1:10" x14ac:dyDescent="0.35">
      <c r="A110" s="45"/>
      <c r="B110" s="46"/>
      <c r="C110" s="47"/>
      <c r="D110" s="47"/>
      <c r="E110" s="47"/>
      <c r="F110" s="47"/>
      <c r="G110" s="47"/>
      <c r="H110" s="47"/>
      <c r="I110" s="47"/>
      <c r="J110" s="47"/>
    </row>
    <row r="111" spans="1:10" x14ac:dyDescent="0.35">
      <c r="A111" s="45"/>
      <c r="B111" s="46"/>
      <c r="C111" s="47"/>
      <c r="D111" s="47"/>
      <c r="E111" s="47"/>
      <c r="F111" s="47"/>
      <c r="G111" s="47"/>
      <c r="H111" s="47"/>
      <c r="I111" s="47"/>
      <c r="J111" s="47"/>
    </row>
    <row r="112" spans="1:10" x14ac:dyDescent="0.35">
      <c r="A112" s="45"/>
      <c r="B112" s="46"/>
      <c r="C112" s="47"/>
      <c r="D112" s="47"/>
      <c r="E112" s="47"/>
      <c r="F112" s="47"/>
      <c r="G112" s="47"/>
      <c r="H112" s="47"/>
      <c r="I112" s="47"/>
      <c r="J112" s="47"/>
    </row>
    <row r="113" spans="1:10" x14ac:dyDescent="0.35">
      <c r="A113" s="45"/>
      <c r="B113" s="46"/>
      <c r="C113" s="47"/>
      <c r="D113" s="47"/>
      <c r="E113" s="47"/>
      <c r="F113" s="47"/>
      <c r="G113" s="47"/>
      <c r="H113" s="47"/>
      <c r="I113" s="47"/>
      <c r="J113" s="47"/>
    </row>
    <row r="114" spans="1:10" x14ac:dyDescent="0.35">
      <c r="A114" s="45"/>
      <c r="B114" s="46"/>
      <c r="C114" s="47"/>
      <c r="D114" s="47"/>
      <c r="E114" s="47"/>
      <c r="F114" s="47"/>
      <c r="G114" s="47"/>
      <c r="H114" s="47"/>
      <c r="I114" s="47"/>
      <c r="J114" s="47"/>
    </row>
    <row r="115" spans="1:10" x14ac:dyDescent="0.35">
      <c r="A115" s="45"/>
      <c r="B115" s="46"/>
      <c r="C115" s="47"/>
      <c r="D115" s="47"/>
      <c r="E115" s="47"/>
      <c r="F115" s="47"/>
      <c r="G115" s="47"/>
      <c r="H115" s="47"/>
      <c r="I115" s="47"/>
      <c r="J115" s="47"/>
    </row>
    <row r="116" spans="1:10" x14ac:dyDescent="0.35">
      <c r="A116" s="45"/>
      <c r="B116" s="46"/>
      <c r="C116" s="47"/>
      <c r="D116" s="47"/>
      <c r="E116" s="47"/>
      <c r="F116" s="47"/>
      <c r="G116" s="47"/>
      <c r="H116" s="47"/>
      <c r="I116" s="47"/>
      <c r="J116" s="47"/>
    </row>
    <row r="117" spans="1:10" x14ac:dyDescent="0.35">
      <c r="A117" s="45"/>
      <c r="B117" s="46"/>
      <c r="C117" s="47"/>
      <c r="D117" s="47"/>
      <c r="E117" s="47"/>
      <c r="F117" s="47"/>
      <c r="G117" s="47"/>
      <c r="H117" s="47"/>
      <c r="I117" s="47"/>
      <c r="J117" s="47"/>
    </row>
    <row r="118" spans="1:10" x14ac:dyDescent="0.35">
      <c r="A118" s="45"/>
      <c r="B118" s="46"/>
      <c r="C118" s="47"/>
      <c r="D118" s="47"/>
      <c r="E118" s="47"/>
      <c r="F118" s="47"/>
      <c r="G118" s="47"/>
      <c r="H118" s="47"/>
      <c r="I118" s="47"/>
      <c r="J118" s="47"/>
    </row>
    <row r="119" spans="1:10" x14ac:dyDescent="0.35">
      <c r="A119" s="45"/>
      <c r="B119" s="46"/>
      <c r="C119" s="47"/>
      <c r="D119" s="47"/>
      <c r="E119" s="47"/>
      <c r="F119" s="47"/>
      <c r="G119" s="47"/>
      <c r="H119" s="47"/>
      <c r="I119" s="47"/>
      <c r="J119" s="47"/>
    </row>
    <row r="120" spans="1:10" x14ac:dyDescent="0.35">
      <c r="A120" s="45"/>
      <c r="B120" s="46"/>
      <c r="C120" s="47"/>
      <c r="D120" s="47"/>
      <c r="E120" s="47"/>
      <c r="F120" s="47"/>
      <c r="G120" s="47"/>
      <c r="H120" s="47"/>
      <c r="I120" s="47"/>
      <c r="J120" s="47"/>
    </row>
    <row r="121" spans="1:10" x14ac:dyDescent="0.35">
      <c r="A121" s="45"/>
      <c r="B121" s="46"/>
      <c r="C121" s="47"/>
      <c r="D121" s="47"/>
      <c r="E121" s="47"/>
      <c r="F121" s="47"/>
      <c r="G121" s="47"/>
      <c r="H121" s="47"/>
      <c r="I121" s="47"/>
      <c r="J121" s="47"/>
    </row>
    <row r="122" spans="1:10" x14ac:dyDescent="0.35">
      <c r="A122" s="45"/>
      <c r="B122" s="46"/>
      <c r="C122" s="47"/>
      <c r="D122" s="47"/>
      <c r="E122" s="47"/>
      <c r="F122" s="47"/>
      <c r="G122" s="47"/>
      <c r="H122" s="47"/>
      <c r="I122" s="47"/>
      <c r="J122" s="47"/>
    </row>
    <row r="123" spans="1:10" x14ac:dyDescent="0.35">
      <c r="A123" s="45"/>
      <c r="B123" s="46"/>
      <c r="C123" s="47"/>
      <c r="D123" s="47"/>
      <c r="E123" s="47"/>
      <c r="F123" s="47"/>
      <c r="G123" s="47"/>
      <c r="H123" s="47"/>
      <c r="I123" s="47"/>
      <c r="J123" s="47"/>
    </row>
    <row r="124" spans="1:10" x14ac:dyDescent="0.35">
      <c r="A124" s="45"/>
      <c r="B124" s="46"/>
      <c r="C124" s="47"/>
      <c r="D124" s="47"/>
      <c r="E124" s="47"/>
      <c r="F124" s="47"/>
      <c r="G124" s="47"/>
      <c r="H124" s="47"/>
      <c r="I124" s="47"/>
      <c r="J124" s="47"/>
    </row>
    <row r="125" spans="1:10" x14ac:dyDescent="0.35">
      <c r="A125" s="45"/>
      <c r="B125" s="46"/>
      <c r="C125" s="47"/>
      <c r="D125" s="47"/>
      <c r="E125" s="47"/>
      <c r="F125" s="47"/>
      <c r="G125" s="47"/>
      <c r="H125" s="47"/>
      <c r="I125" s="47"/>
      <c r="J125" s="47"/>
    </row>
    <row r="126" spans="1:10" x14ac:dyDescent="0.35">
      <c r="A126" s="45"/>
      <c r="B126" s="46"/>
      <c r="C126" s="47"/>
      <c r="D126" s="47"/>
      <c r="E126" s="47"/>
      <c r="F126" s="47"/>
      <c r="G126" s="47"/>
      <c r="H126" s="47"/>
      <c r="I126" s="47"/>
      <c r="J126" s="47"/>
    </row>
    <row r="127" spans="1:10" x14ac:dyDescent="0.35">
      <c r="A127" s="45"/>
      <c r="B127" s="46"/>
      <c r="C127" s="47"/>
      <c r="D127" s="47"/>
      <c r="E127" s="47"/>
      <c r="F127" s="47"/>
      <c r="G127" s="47"/>
      <c r="H127" s="47"/>
      <c r="I127" s="47"/>
      <c r="J127" s="47"/>
    </row>
    <row r="128" spans="1:10" x14ac:dyDescent="0.35">
      <c r="A128" s="45"/>
      <c r="B128" s="46"/>
      <c r="C128" s="47"/>
      <c r="D128" s="47"/>
      <c r="E128" s="47"/>
      <c r="F128" s="47"/>
      <c r="G128" s="47"/>
      <c r="H128" s="47"/>
      <c r="I128" s="47"/>
      <c r="J128" s="47"/>
    </row>
    <row r="129" spans="1:10" x14ac:dyDescent="0.35">
      <c r="A129" s="45"/>
      <c r="B129" s="46"/>
      <c r="C129" s="47"/>
      <c r="D129" s="47"/>
      <c r="E129" s="47"/>
      <c r="F129" s="47"/>
      <c r="G129" s="47"/>
      <c r="H129" s="47"/>
      <c r="I129" s="47"/>
      <c r="J129" s="47"/>
    </row>
    <row r="130" spans="1:10" x14ac:dyDescent="0.35">
      <c r="A130" s="45"/>
      <c r="B130" s="46"/>
      <c r="C130" s="47"/>
      <c r="D130" s="47"/>
      <c r="E130" s="47"/>
      <c r="F130" s="47"/>
      <c r="G130" s="47"/>
      <c r="H130" s="47"/>
      <c r="I130" s="47"/>
      <c r="J130" s="47"/>
    </row>
    <row r="131" spans="1:10" x14ac:dyDescent="0.35">
      <c r="A131" s="45"/>
      <c r="B131" s="46"/>
      <c r="C131" s="47"/>
      <c r="D131" s="47"/>
      <c r="E131" s="47"/>
      <c r="F131" s="47"/>
      <c r="G131" s="47"/>
      <c r="H131" s="47"/>
      <c r="I131" s="47"/>
      <c r="J131" s="47"/>
    </row>
    <row r="132" spans="1:10" x14ac:dyDescent="0.35">
      <c r="A132" s="45"/>
      <c r="B132" s="46"/>
      <c r="C132" s="47"/>
      <c r="D132" s="47"/>
      <c r="E132" s="47"/>
      <c r="F132" s="47"/>
      <c r="G132" s="47"/>
      <c r="H132" s="47"/>
      <c r="I132" s="47"/>
      <c r="J132" s="47"/>
    </row>
    <row r="133" spans="1:10" x14ac:dyDescent="0.35">
      <c r="A133" s="45"/>
      <c r="B133" s="46"/>
      <c r="C133" s="47"/>
      <c r="D133" s="47"/>
      <c r="E133" s="47"/>
      <c r="F133" s="47"/>
      <c r="G133" s="47"/>
      <c r="H133" s="47"/>
      <c r="I133" s="47"/>
      <c r="J133" s="47"/>
    </row>
    <row r="134" spans="1:10" x14ac:dyDescent="0.35">
      <c r="A134" s="45"/>
      <c r="B134" s="46"/>
      <c r="C134" s="47"/>
      <c r="D134" s="47"/>
      <c r="E134" s="47"/>
      <c r="F134" s="47"/>
      <c r="G134" s="47"/>
      <c r="H134" s="47"/>
      <c r="I134" s="47"/>
      <c r="J134" s="47"/>
    </row>
    <row r="135" spans="1:10" x14ac:dyDescent="0.35">
      <c r="A135" s="45"/>
      <c r="B135" s="46"/>
      <c r="C135" s="47"/>
      <c r="D135" s="47"/>
      <c r="E135" s="47"/>
      <c r="F135" s="47"/>
      <c r="G135" s="47"/>
      <c r="H135" s="47"/>
      <c r="I135" s="47"/>
      <c r="J135" s="47"/>
    </row>
    <row r="136" spans="1:10" x14ac:dyDescent="0.35">
      <c r="A136" s="45"/>
      <c r="B136" s="46"/>
      <c r="C136" s="47"/>
      <c r="D136" s="47"/>
      <c r="E136" s="47"/>
      <c r="F136" s="47"/>
      <c r="G136" s="47"/>
      <c r="H136" s="47"/>
      <c r="I136" s="47"/>
      <c r="J136" s="47"/>
    </row>
    <row r="137" spans="1:10" x14ac:dyDescent="0.35">
      <c r="A137" s="45"/>
      <c r="B137" s="46"/>
      <c r="C137" s="47"/>
      <c r="D137" s="47"/>
      <c r="E137" s="47"/>
      <c r="F137" s="47"/>
      <c r="G137" s="47"/>
      <c r="H137" s="47"/>
      <c r="I137" s="47"/>
      <c r="J137" s="47"/>
    </row>
    <row r="138" spans="1:10" x14ac:dyDescent="0.35">
      <c r="A138" s="45"/>
      <c r="B138" s="46"/>
      <c r="C138" s="47"/>
      <c r="D138" s="47"/>
      <c r="E138" s="47"/>
      <c r="F138" s="47"/>
      <c r="G138" s="47"/>
      <c r="H138" s="47"/>
      <c r="I138" s="47"/>
      <c r="J138" s="47"/>
    </row>
    <row r="139" spans="1:10" x14ac:dyDescent="0.35">
      <c r="A139" s="45"/>
      <c r="B139" s="46"/>
      <c r="C139" s="47"/>
      <c r="D139" s="47"/>
      <c r="E139" s="47"/>
      <c r="F139" s="47"/>
      <c r="G139" s="47"/>
      <c r="H139" s="47"/>
      <c r="I139" s="47"/>
      <c r="J139" s="47"/>
    </row>
    <row r="140" spans="1:10" x14ac:dyDescent="0.35">
      <c r="A140" s="45"/>
      <c r="B140" s="46"/>
      <c r="C140" s="47"/>
      <c r="D140" s="47"/>
      <c r="E140" s="47"/>
      <c r="F140" s="47"/>
      <c r="G140" s="47"/>
      <c r="H140" s="47"/>
      <c r="I140" s="47"/>
      <c r="J140" s="47"/>
    </row>
    <row r="141" spans="1:10" x14ac:dyDescent="0.35">
      <c r="A141" s="45"/>
      <c r="B141" s="46"/>
      <c r="C141" s="47"/>
      <c r="D141" s="47"/>
      <c r="E141" s="47"/>
      <c r="F141" s="47"/>
      <c r="G141" s="47"/>
      <c r="H141" s="47"/>
      <c r="I141" s="47"/>
      <c r="J141" s="47"/>
    </row>
    <row r="142" spans="1:10" x14ac:dyDescent="0.35">
      <c r="A142" s="45"/>
      <c r="B142" s="46"/>
      <c r="C142" s="47"/>
      <c r="D142" s="47"/>
      <c r="E142" s="47"/>
      <c r="F142" s="47"/>
      <c r="G142" s="47"/>
      <c r="H142" s="47"/>
      <c r="I142" s="47"/>
      <c r="J142" s="47"/>
    </row>
    <row r="143" spans="1:10" x14ac:dyDescent="0.35">
      <c r="A143" s="45"/>
      <c r="B143" s="46"/>
      <c r="C143" s="47"/>
      <c r="D143" s="47"/>
      <c r="E143" s="47"/>
      <c r="F143" s="47"/>
      <c r="G143" s="47"/>
      <c r="H143" s="47"/>
      <c r="I143" s="47"/>
      <c r="J143" s="47"/>
    </row>
    <row r="144" spans="1:10" x14ac:dyDescent="0.35">
      <c r="A144" s="45"/>
      <c r="B144" s="46"/>
      <c r="C144" s="47"/>
      <c r="D144" s="47"/>
      <c r="E144" s="47"/>
      <c r="F144" s="47"/>
      <c r="G144" s="47"/>
      <c r="H144" s="47"/>
      <c r="I144" s="47"/>
      <c r="J144" s="47"/>
    </row>
    <row r="145" spans="1:10" x14ac:dyDescent="0.35">
      <c r="A145" s="45"/>
      <c r="B145" s="46"/>
      <c r="C145" s="47"/>
      <c r="D145" s="47"/>
      <c r="E145" s="47"/>
      <c r="F145" s="47"/>
      <c r="G145" s="47"/>
      <c r="H145" s="47"/>
      <c r="I145" s="47"/>
      <c r="J145" s="47"/>
    </row>
    <row r="146" spans="1:10" x14ac:dyDescent="0.35">
      <c r="A146" s="45"/>
      <c r="B146" s="46"/>
      <c r="C146" s="47"/>
      <c r="D146" s="47"/>
      <c r="E146" s="47"/>
      <c r="F146" s="47"/>
      <c r="G146" s="47"/>
      <c r="H146" s="47"/>
      <c r="I146" s="47"/>
      <c r="J146" s="47"/>
    </row>
    <row r="147" spans="1:10" x14ac:dyDescent="0.35">
      <c r="A147" s="45"/>
      <c r="B147" s="46"/>
      <c r="C147" s="47"/>
      <c r="D147" s="47"/>
      <c r="E147" s="47"/>
      <c r="F147" s="47"/>
      <c r="G147" s="47"/>
      <c r="H147" s="47"/>
      <c r="I147" s="47"/>
      <c r="J147" s="47"/>
    </row>
    <row r="148" spans="1:10" x14ac:dyDescent="0.35">
      <c r="A148" s="45"/>
      <c r="B148" s="46"/>
      <c r="C148" s="47"/>
      <c r="D148" s="47"/>
      <c r="E148" s="47"/>
      <c r="F148" s="47"/>
      <c r="G148" s="47"/>
      <c r="H148" s="47"/>
      <c r="I148" s="47"/>
      <c r="J148" s="47"/>
    </row>
    <row r="149" spans="1:10" x14ac:dyDescent="0.35">
      <c r="A149" s="45"/>
      <c r="B149" s="46"/>
      <c r="C149" s="47"/>
      <c r="D149" s="47"/>
      <c r="E149" s="47"/>
      <c r="F149" s="47"/>
      <c r="G149" s="47"/>
      <c r="H149" s="47"/>
      <c r="I149" s="47"/>
      <c r="J149" s="47"/>
    </row>
    <row r="150" spans="1:10" x14ac:dyDescent="0.35">
      <c r="A150" s="45"/>
      <c r="B150" s="46"/>
      <c r="C150" s="47"/>
      <c r="D150" s="47"/>
      <c r="E150" s="47"/>
      <c r="F150" s="47"/>
      <c r="G150" s="47"/>
      <c r="H150" s="47"/>
      <c r="I150" s="47"/>
      <c r="J150" s="47"/>
    </row>
    <row r="151" spans="1:10" x14ac:dyDescent="0.35">
      <c r="A151" s="45"/>
      <c r="B151" s="46"/>
      <c r="C151" s="47"/>
      <c r="D151" s="47"/>
      <c r="E151" s="47"/>
      <c r="F151" s="47"/>
      <c r="G151" s="47"/>
      <c r="H151" s="47"/>
      <c r="I151" s="47"/>
      <c r="J151" s="47"/>
    </row>
    <row r="152" spans="1:10" x14ac:dyDescent="0.35">
      <c r="A152" s="45"/>
      <c r="B152" s="46"/>
      <c r="C152" s="47"/>
      <c r="D152" s="47"/>
      <c r="E152" s="47"/>
      <c r="F152" s="47"/>
      <c r="G152" s="47"/>
      <c r="H152" s="47"/>
      <c r="I152" s="47"/>
      <c r="J152" s="47"/>
    </row>
    <row r="153" spans="1:10" x14ac:dyDescent="0.35">
      <c r="A153" s="45"/>
      <c r="B153" s="46"/>
      <c r="C153" s="47"/>
      <c r="D153" s="47"/>
      <c r="E153" s="47"/>
      <c r="F153" s="47"/>
      <c r="G153" s="47"/>
      <c r="H153" s="47"/>
      <c r="I153" s="47"/>
      <c r="J153" s="47"/>
    </row>
    <row r="154" spans="1:10" x14ac:dyDescent="0.35">
      <c r="A154" s="45"/>
      <c r="B154" s="46"/>
      <c r="C154" s="47"/>
      <c r="D154" s="47"/>
      <c r="E154" s="47"/>
      <c r="F154" s="47"/>
      <c r="G154" s="47"/>
      <c r="H154" s="47"/>
      <c r="I154" s="47"/>
      <c r="J154" s="47"/>
    </row>
    <row r="155" spans="1:10" x14ac:dyDescent="0.35">
      <c r="A155" s="45"/>
      <c r="B155" s="46"/>
      <c r="C155" s="47"/>
      <c r="D155" s="47"/>
      <c r="E155" s="47"/>
      <c r="F155" s="47"/>
      <c r="G155" s="47"/>
      <c r="H155" s="47"/>
      <c r="I155" s="47"/>
      <c r="J155" s="47"/>
    </row>
    <row r="156" spans="1:10" x14ac:dyDescent="0.35">
      <c r="A156" s="45"/>
      <c r="B156" s="46"/>
      <c r="C156" s="47"/>
      <c r="D156" s="47"/>
      <c r="E156" s="47"/>
      <c r="F156" s="47"/>
      <c r="G156" s="47"/>
      <c r="H156" s="47"/>
      <c r="I156" s="47"/>
      <c r="J156" s="47"/>
    </row>
    <row r="157" spans="1:10" x14ac:dyDescent="0.35">
      <c r="A157" s="45"/>
      <c r="B157" s="46"/>
      <c r="C157" s="47"/>
      <c r="D157" s="47"/>
      <c r="E157" s="47"/>
      <c r="F157" s="47"/>
      <c r="G157" s="47"/>
      <c r="H157" s="47"/>
      <c r="I157" s="47"/>
      <c r="J157" s="47"/>
    </row>
    <row r="158" spans="1:10" x14ac:dyDescent="0.35">
      <c r="A158" s="45"/>
      <c r="B158" s="46"/>
      <c r="C158" s="47"/>
      <c r="D158" s="47"/>
      <c r="E158" s="47"/>
      <c r="F158" s="47"/>
      <c r="G158" s="47"/>
      <c r="H158" s="47"/>
      <c r="I158" s="47"/>
      <c r="J158" s="47"/>
    </row>
    <row r="159" spans="1:10" x14ac:dyDescent="0.35">
      <c r="A159" s="45"/>
      <c r="B159" s="46"/>
      <c r="C159" s="47"/>
      <c r="D159" s="47"/>
      <c r="E159" s="47"/>
      <c r="F159" s="47"/>
      <c r="G159" s="47"/>
      <c r="H159" s="47"/>
      <c r="I159" s="47"/>
      <c r="J159" s="47"/>
    </row>
    <row r="160" spans="1:10" x14ac:dyDescent="0.35">
      <c r="A160" s="45"/>
      <c r="B160" s="46"/>
      <c r="C160" s="47"/>
      <c r="D160" s="47"/>
      <c r="E160" s="47"/>
      <c r="F160" s="47"/>
      <c r="G160" s="47"/>
      <c r="H160" s="47"/>
      <c r="I160" s="47"/>
      <c r="J160" s="47"/>
    </row>
    <row r="161" spans="1:10" x14ac:dyDescent="0.35">
      <c r="A161" s="45"/>
      <c r="B161" s="46"/>
      <c r="C161" s="47"/>
      <c r="D161" s="47"/>
      <c r="E161" s="47"/>
      <c r="F161" s="47"/>
      <c r="G161" s="47"/>
      <c r="H161" s="47"/>
      <c r="I161" s="47"/>
      <c r="J161" s="47"/>
    </row>
    <row r="162" spans="1:10" x14ac:dyDescent="0.35">
      <c r="A162" s="45"/>
      <c r="B162" s="46"/>
      <c r="C162" s="47"/>
      <c r="D162" s="47"/>
      <c r="E162" s="47"/>
      <c r="F162" s="47"/>
      <c r="G162" s="47"/>
      <c r="H162" s="47"/>
      <c r="I162" s="47"/>
      <c r="J162" s="47"/>
    </row>
    <row r="163" spans="1:10" x14ac:dyDescent="0.35">
      <c r="A163" s="45"/>
      <c r="B163" s="46"/>
      <c r="C163" s="47"/>
      <c r="D163" s="47"/>
      <c r="E163" s="47"/>
      <c r="F163" s="47"/>
      <c r="G163" s="47"/>
      <c r="H163" s="47"/>
      <c r="I163" s="47"/>
      <c r="J163" s="47"/>
    </row>
    <row r="164" spans="1:10" x14ac:dyDescent="0.35">
      <c r="A164" s="45"/>
      <c r="B164" s="46"/>
      <c r="C164" s="47"/>
      <c r="D164" s="47"/>
      <c r="E164" s="47"/>
      <c r="F164" s="47"/>
      <c r="G164" s="47"/>
      <c r="H164" s="47"/>
      <c r="I164" s="47"/>
      <c r="J164" s="47"/>
    </row>
    <row r="165" spans="1:10" x14ac:dyDescent="0.35">
      <c r="A165" s="45"/>
      <c r="B165" s="46"/>
      <c r="C165" s="47"/>
      <c r="D165" s="47"/>
      <c r="E165" s="47"/>
      <c r="F165" s="47"/>
      <c r="G165" s="47"/>
      <c r="H165" s="47"/>
      <c r="I165" s="47"/>
      <c r="J165" s="47"/>
    </row>
    <row r="166" spans="1:10" x14ac:dyDescent="0.35">
      <c r="A166" s="45"/>
      <c r="B166" s="46"/>
      <c r="C166" s="47"/>
      <c r="D166" s="47"/>
      <c r="E166" s="47"/>
      <c r="F166" s="47"/>
      <c r="G166" s="47"/>
      <c r="H166" s="47"/>
      <c r="I166" s="47"/>
      <c r="J166" s="47"/>
    </row>
    <row r="167" spans="1:10" x14ac:dyDescent="0.35">
      <c r="A167" s="45"/>
      <c r="B167" s="46"/>
      <c r="C167" s="47"/>
      <c r="D167" s="47"/>
      <c r="E167" s="47"/>
      <c r="F167" s="47"/>
      <c r="G167" s="47"/>
      <c r="H167" s="47"/>
      <c r="I167" s="47"/>
      <c r="J167" s="47"/>
    </row>
    <row r="168" spans="1:10" x14ac:dyDescent="0.35">
      <c r="A168" s="45"/>
      <c r="B168" s="46"/>
      <c r="C168" s="47"/>
      <c r="D168" s="47"/>
      <c r="E168" s="47"/>
      <c r="F168" s="47"/>
      <c r="G168" s="47"/>
      <c r="H168" s="47"/>
      <c r="I168" s="47"/>
      <c r="J168" s="47"/>
    </row>
    <row r="169" spans="1:10" x14ac:dyDescent="0.35">
      <c r="A169" s="45"/>
      <c r="B169" s="46"/>
      <c r="C169" s="47"/>
      <c r="D169" s="47"/>
      <c r="E169" s="47"/>
      <c r="F169" s="47"/>
      <c r="G169" s="47"/>
      <c r="H169" s="47"/>
      <c r="I169" s="47"/>
      <c r="J169" s="47"/>
    </row>
    <row r="170" spans="1:10" x14ac:dyDescent="0.35">
      <c r="A170" s="45"/>
      <c r="B170" s="46"/>
      <c r="C170" s="47"/>
      <c r="D170" s="47"/>
      <c r="E170" s="47"/>
      <c r="F170" s="47"/>
      <c r="G170" s="47"/>
      <c r="H170" s="47"/>
      <c r="I170" s="47"/>
      <c r="J170" s="47"/>
    </row>
    <row r="171" spans="1:10" x14ac:dyDescent="0.35">
      <c r="A171" s="45"/>
      <c r="B171" s="46"/>
      <c r="C171" s="47"/>
      <c r="D171" s="47"/>
      <c r="E171" s="47"/>
      <c r="F171" s="47"/>
      <c r="G171" s="47"/>
      <c r="H171" s="47"/>
      <c r="I171" s="47"/>
      <c r="J171" s="47"/>
    </row>
    <row r="172" spans="1:10" x14ac:dyDescent="0.35">
      <c r="A172" s="45"/>
      <c r="B172" s="46"/>
      <c r="C172" s="47"/>
      <c r="D172" s="47"/>
      <c r="E172" s="47"/>
      <c r="F172" s="47"/>
      <c r="G172" s="47"/>
      <c r="H172" s="47"/>
      <c r="I172" s="47"/>
      <c r="J172" s="47"/>
    </row>
    <row r="173" spans="1:10" x14ac:dyDescent="0.35">
      <c r="A173" s="45"/>
      <c r="B173" s="46"/>
      <c r="C173" s="47"/>
      <c r="D173" s="47"/>
      <c r="E173" s="47"/>
      <c r="F173" s="47"/>
      <c r="G173" s="47"/>
      <c r="H173" s="47"/>
      <c r="I173" s="47"/>
      <c r="J173" s="47"/>
    </row>
    <row r="174" spans="1:10" x14ac:dyDescent="0.35">
      <c r="A174" s="45"/>
      <c r="B174" s="46"/>
      <c r="C174" s="47"/>
      <c r="D174" s="47"/>
      <c r="E174" s="47"/>
      <c r="F174" s="47"/>
      <c r="G174" s="47"/>
      <c r="H174" s="47"/>
      <c r="I174" s="47"/>
      <c r="J174" s="47"/>
    </row>
    <row r="175" spans="1:10" x14ac:dyDescent="0.35">
      <c r="A175" s="45"/>
      <c r="B175" s="46"/>
      <c r="C175" s="47"/>
      <c r="D175" s="47"/>
      <c r="E175" s="47"/>
      <c r="F175" s="47"/>
      <c r="G175" s="47"/>
      <c r="H175" s="47"/>
      <c r="I175" s="47"/>
      <c r="J175" s="47"/>
    </row>
    <row r="176" spans="1:10" x14ac:dyDescent="0.35">
      <c r="A176" s="45"/>
      <c r="B176" s="46"/>
      <c r="C176" s="47"/>
      <c r="D176" s="47"/>
      <c r="E176" s="47"/>
      <c r="F176" s="47"/>
      <c r="G176" s="47"/>
      <c r="H176" s="47"/>
      <c r="I176" s="47"/>
      <c r="J176" s="47"/>
    </row>
    <row r="177" spans="1:10" x14ac:dyDescent="0.35">
      <c r="A177" s="45"/>
      <c r="B177" s="46"/>
      <c r="C177" s="47"/>
      <c r="D177" s="47"/>
      <c r="E177" s="47"/>
      <c r="F177" s="47"/>
      <c r="G177" s="47"/>
      <c r="H177" s="47"/>
      <c r="I177" s="47"/>
      <c r="J177" s="47"/>
    </row>
    <row r="178" spans="1:10" x14ac:dyDescent="0.35">
      <c r="A178" s="45"/>
      <c r="B178" s="46"/>
      <c r="C178" s="47"/>
      <c r="D178" s="47"/>
      <c r="E178" s="47"/>
      <c r="F178" s="47"/>
      <c r="G178" s="47"/>
      <c r="H178" s="47"/>
      <c r="I178" s="47"/>
      <c r="J178" s="47"/>
    </row>
    <row r="179" spans="1:10" x14ac:dyDescent="0.35">
      <c r="A179" s="45"/>
      <c r="B179" s="46"/>
      <c r="C179" s="47"/>
      <c r="D179" s="47"/>
      <c r="E179" s="47"/>
      <c r="F179" s="47"/>
      <c r="G179" s="47"/>
      <c r="H179" s="47"/>
      <c r="I179" s="47"/>
      <c r="J179" s="47"/>
    </row>
    <row r="180" spans="1:10" x14ac:dyDescent="0.35">
      <c r="A180" s="45"/>
      <c r="B180" s="46"/>
      <c r="C180" s="47"/>
      <c r="D180" s="47"/>
      <c r="E180" s="47"/>
      <c r="F180" s="47"/>
      <c r="G180" s="47"/>
      <c r="H180" s="47"/>
      <c r="I180" s="47"/>
      <c r="J180" s="47"/>
    </row>
    <row r="181" spans="1:10" x14ac:dyDescent="0.35">
      <c r="A181" s="45"/>
      <c r="B181" s="46"/>
      <c r="C181" s="47"/>
      <c r="D181" s="47"/>
      <c r="E181" s="47"/>
      <c r="F181" s="47"/>
      <c r="G181" s="47"/>
      <c r="H181" s="47"/>
      <c r="I181" s="47"/>
      <c r="J181" s="47"/>
    </row>
    <row r="182" spans="1:10" x14ac:dyDescent="0.35">
      <c r="A182" s="45"/>
      <c r="B182" s="46"/>
      <c r="C182" s="47"/>
      <c r="D182" s="47"/>
      <c r="E182" s="47"/>
      <c r="F182" s="47"/>
      <c r="G182" s="47"/>
      <c r="H182" s="47"/>
      <c r="I182" s="47"/>
      <c r="J182" s="47"/>
    </row>
    <row r="183" spans="1:10" x14ac:dyDescent="0.35">
      <c r="A183" s="45"/>
      <c r="B183" s="46"/>
      <c r="C183" s="47"/>
      <c r="D183" s="47"/>
      <c r="E183" s="47"/>
      <c r="F183" s="47"/>
      <c r="G183" s="47"/>
      <c r="H183" s="47"/>
      <c r="I183" s="47"/>
      <c r="J183" s="47"/>
    </row>
    <row r="184" spans="1:10" x14ac:dyDescent="0.35">
      <c r="A184" s="45"/>
      <c r="B184" s="46"/>
      <c r="C184" s="47"/>
      <c r="D184" s="47"/>
      <c r="E184" s="47"/>
      <c r="F184" s="47"/>
      <c r="G184" s="47"/>
      <c r="H184" s="47"/>
      <c r="I184" s="47"/>
      <c r="J184" s="47"/>
    </row>
    <row r="185" spans="1:10" x14ac:dyDescent="0.35">
      <c r="A185" s="45"/>
      <c r="B185" s="46"/>
      <c r="C185" s="47"/>
      <c r="D185" s="47"/>
      <c r="E185" s="47"/>
      <c r="F185" s="47"/>
      <c r="G185" s="47"/>
      <c r="H185" s="47"/>
      <c r="I185" s="47"/>
      <c r="J185" s="47"/>
    </row>
    <row r="186" spans="1:10" x14ac:dyDescent="0.35">
      <c r="A186" s="45"/>
      <c r="B186" s="46"/>
      <c r="C186" s="47"/>
      <c r="D186" s="47"/>
      <c r="E186" s="47"/>
      <c r="F186" s="47"/>
      <c r="G186" s="47"/>
      <c r="H186" s="47"/>
      <c r="I186" s="47"/>
      <c r="J186" s="47"/>
    </row>
    <row r="187" spans="1:10" x14ac:dyDescent="0.35">
      <c r="A187" s="45"/>
      <c r="B187" s="46"/>
      <c r="C187" s="47"/>
      <c r="D187" s="47"/>
      <c r="E187" s="47"/>
      <c r="F187" s="47"/>
      <c r="G187" s="47"/>
      <c r="H187" s="47"/>
      <c r="I187" s="47"/>
      <c r="J187" s="47"/>
    </row>
    <row r="188" spans="1:10" x14ac:dyDescent="0.35">
      <c r="A188" s="45"/>
      <c r="B188" s="46"/>
      <c r="C188" s="47"/>
      <c r="D188" s="47"/>
      <c r="E188" s="47"/>
      <c r="F188" s="47"/>
      <c r="G188" s="47"/>
      <c r="H188" s="47"/>
      <c r="I188" s="47"/>
      <c r="J188" s="47"/>
    </row>
    <row r="189" spans="1:10" x14ac:dyDescent="0.35">
      <c r="A189" s="45"/>
      <c r="B189" s="46"/>
      <c r="C189" s="47"/>
      <c r="D189" s="47"/>
      <c r="E189" s="47"/>
      <c r="F189" s="47"/>
      <c r="G189" s="47"/>
      <c r="H189" s="47"/>
      <c r="I189" s="47"/>
      <c r="J189" s="47"/>
    </row>
    <row r="190" spans="1:10" x14ac:dyDescent="0.35">
      <c r="A190" s="45"/>
      <c r="B190" s="46"/>
      <c r="C190" s="47"/>
      <c r="D190" s="47"/>
      <c r="E190" s="47"/>
      <c r="F190" s="47"/>
      <c r="G190" s="47"/>
      <c r="H190" s="47"/>
      <c r="I190" s="47"/>
      <c r="J190" s="47"/>
    </row>
    <row r="191" spans="1:10" x14ac:dyDescent="0.35">
      <c r="A191" s="45"/>
      <c r="B191" s="46"/>
      <c r="C191" s="47"/>
      <c r="D191" s="47"/>
      <c r="E191" s="47"/>
      <c r="F191" s="47"/>
      <c r="G191" s="47"/>
      <c r="H191" s="47"/>
      <c r="I191" s="47"/>
      <c r="J191" s="47"/>
    </row>
    <row r="192" spans="1:10" x14ac:dyDescent="0.35">
      <c r="A192" s="45"/>
      <c r="B192" s="46"/>
      <c r="C192" s="47"/>
      <c r="D192" s="47"/>
      <c r="E192" s="47"/>
      <c r="F192" s="47"/>
      <c r="G192" s="47"/>
      <c r="H192" s="47"/>
      <c r="I192" s="47"/>
      <c r="J192" s="47"/>
    </row>
    <row r="193" spans="1:10" x14ac:dyDescent="0.35">
      <c r="A193" s="45"/>
      <c r="B193" s="46"/>
      <c r="C193" s="47"/>
      <c r="D193" s="47"/>
      <c r="E193" s="47"/>
      <c r="F193" s="47"/>
      <c r="G193" s="47"/>
      <c r="H193" s="47"/>
      <c r="I193" s="47"/>
      <c r="J193" s="47"/>
    </row>
    <row r="194" spans="1:10" x14ac:dyDescent="0.35">
      <c r="A194" s="45"/>
      <c r="B194" s="46"/>
      <c r="C194" s="47"/>
      <c r="D194" s="47"/>
      <c r="E194" s="47"/>
      <c r="F194" s="47"/>
      <c r="G194" s="47"/>
      <c r="H194" s="47"/>
      <c r="I194" s="47"/>
      <c r="J194" s="47"/>
    </row>
    <row r="195" spans="1:10" x14ac:dyDescent="0.35">
      <c r="A195" s="45"/>
      <c r="B195" s="46"/>
      <c r="C195" s="47"/>
      <c r="D195" s="47"/>
      <c r="E195" s="47"/>
      <c r="F195" s="47"/>
      <c r="G195" s="47"/>
      <c r="H195" s="47"/>
      <c r="I195" s="47"/>
      <c r="J195" s="47"/>
    </row>
    <row r="196" spans="1:10" x14ac:dyDescent="0.35">
      <c r="A196" s="45"/>
      <c r="B196" s="46"/>
      <c r="C196" s="47"/>
      <c r="D196" s="47"/>
      <c r="E196" s="47"/>
      <c r="F196" s="47"/>
      <c r="G196" s="47"/>
      <c r="H196" s="47"/>
      <c r="I196" s="47"/>
      <c r="J196" s="47"/>
    </row>
    <row r="197" spans="1:10" x14ac:dyDescent="0.35">
      <c r="A197" s="45"/>
      <c r="B197" s="46"/>
      <c r="C197" s="47"/>
      <c r="D197" s="47"/>
      <c r="E197" s="47"/>
      <c r="F197" s="47"/>
      <c r="G197" s="47"/>
      <c r="H197" s="47"/>
      <c r="I197" s="47"/>
      <c r="J197" s="47"/>
    </row>
    <row r="198" spans="1:10" x14ac:dyDescent="0.35">
      <c r="A198" s="45"/>
      <c r="B198" s="46"/>
      <c r="C198" s="47"/>
      <c r="D198" s="47"/>
      <c r="E198" s="47"/>
      <c r="F198" s="47"/>
      <c r="G198" s="47"/>
      <c r="H198" s="47"/>
      <c r="I198" s="47"/>
      <c r="J198" s="47"/>
    </row>
    <row r="199" spans="1:10" x14ac:dyDescent="0.35">
      <c r="A199" s="45"/>
      <c r="B199" s="46"/>
      <c r="C199" s="47"/>
      <c r="D199" s="47"/>
      <c r="E199" s="47"/>
      <c r="F199" s="47"/>
      <c r="G199" s="47"/>
      <c r="H199" s="47"/>
      <c r="I199" s="47"/>
      <c r="J199" s="47"/>
    </row>
    <row r="200" spans="1:10" x14ac:dyDescent="0.35">
      <c r="A200" s="45"/>
      <c r="B200" s="46"/>
      <c r="C200" s="47"/>
      <c r="D200" s="47"/>
      <c r="E200" s="47"/>
      <c r="F200" s="47"/>
      <c r="G200" s="47"/>
      <c r="H200" s="47"/>
      <c r="I200" s="47"/>
      <c r="J200" s="47"/>
    </row>
    <row r="201" spans="1:10" x14ac:dyDescent="0.35">
      <c r="A201" s="45"/>
      <c r="B201" s="46"/>
      <c r="C201" s="47"/>
      <c r="D201" s="47"/>
      <c r="E201" s="47"/>
      <c r="F201" s="47"/>
      <c r="G201" s="47"/>
      <c r="H201" s="47"/>
      <c r="I201" s="47"/>
      <c r="J201" s="47"/>
    </row>
    <row r="202" spans="1:10" x14ac:dyDescent="0.35">
      <c r="A202" s="45"/>
      <c r="B202" s="46"/>
      <c r="C202" s="47"/>
      <c r="D202" s="47"/>
      <c r="E202" s="47"/>
      <c r="F202" s="47"/>
      <c r="G202" s="47"/>
      <c r="H202" s="47"/>
      <c r="I202" s="47"/>
      <c r="J202" s="47"/>
    </row>
    <row r="203" spans="1:10" x14ac:dyDescent="0.35">
      <c r="A203" s="45"/>
      <c r="B203" s="46"/>
      <c r="C203" s="47"/>
      <c r="D203" s="47"/>
      <c r="E203" s="47"/>
      <c r="F203" s="47"/>
      <c r="G203" s="47"/>
      <c r="H203" s="47"/>
      <c r="I203" s="47"/>
      <c r="J203" s="47"/>
    </row>
    <row r="204" spans="1:10" x14ac:dyDescent="0.35">
      <c r="A204" s="45"/>
      <c r="B204" s="46"/>
      <c r="C204" s="47"/>
      <c r="D204" s="47"/>
      <c r="E204" s="47"/>
      <c r="F204" s="47"/>
      <c r="G204" s="47"/>
      <c r="H204" s="47"/>
      <c r="I204" s="47"/>
      <c r="J204" s="47"/>
    </row>
    <row r="205" spans="1:10" x14ac:dyDescent="0.35">
      <c r="A205" s="45"/>
      <c r="B205" s="46"/>
      <c r="C205" s="47"/>
      <c r="D205" s="47"/>
      <c r="E205" s="47"/>
      <c r="F205" s="47"/>
      <c r="G205" s="47"/>
      <c r="H205" s="47"/>
      <c r="I205" s="47"/>
      <c r="J205" s="47"/>
    </row>
    <row r="206" spans="1:10" x14ac:dyDescent="0.35">
      <c r="A206" s="45"/>
      <c r="B206" s="46"/>
      <c r="C206" s="47"/>
      <c r="D206" s="47"/>
      <c r="E206" s="47"/>
      <c r="F206" s="47"/>
      <c r="G206" s="47"/>
      <c r="H206" s="47"/>
      <c r="I206" s="47"/>
      <c r="J206" s="47"/>
    </row>
    <row r="207" spans="1:10" x14ac:dyDescent="0.35">
      <c r="A207" s="45"/>
      <c r="B207" s="46"/>
      <c r="C207" s="47"/>
      <c r="D207" s="47"/>
      <c r="E207" s="47"/>
      <c r="F207" s="47"/>
      <c r="G207" s="47"/>
      <c r="H207" s="47"/>
      <c r="I207" s="47"/>
      <c r="J207" s="47"/>
    </row>
    <row r="208" spans="1:10" x14ac:dyDescent="0.35">
      <c r="A208" s="45"/>
      <c r="B208" s="46"/>
      <c r="C208" s="47"/>
      <c r="D208" s="47"/>
      <c r="E208" s="47"/>
      <c r="F208" s="47"/>
      <c r="G208" s="47"/>
      <c r="H208" s="47"/>
      <c r="I208" s="47"/>
      <c r="J208" s="47"/>
    </row>
    <row r="209" spans="1:10" x14ac:dyDescent="0.35">
      <c r="A209" s="45"/>
      <c r="B209" s="46"/>
      <c r="C209" s="47"/>
      <c r="D209" s="47"/>
      <c r="E209" s="47"/>
      <c r="F209" s="47"/>
      <c r="G209" s="47"/>
      <c r="H209" s="47"/>
      <c r="I209" s="47"/>
      <c r="J209" s="47"/>
    </row>
    <row r="210" spans="1:10" x14ac:dyDescent="0.35">
      <c r="A210" s="45"/>
      <c r="B210" s="46"/>
      <c r="C210" s="47"/>
      <c r="D210" s="47"/>
      <c r="E210" s="47"/>
      <c r="F210" s="47"/>
      <c r="G210" s="47"/>
      <c r="H210" s="47"/>
      <c r="I210" s="47"/>
      <c r="J210" s="47"/>
    </row>
    <row r="211" spans="1:10" x14ac:dyDescent="0.35">
      <c r="A211" s="45"/>
      <c r="B211" s="46"/>
      <c r="C211" s="47"/>
      <c r="D211" s="47"/>
      <c r="E211" s="47"/>
      <c r="F211" s="47"/>
      <c r="G211" s="47"/>
      <c r="H211" s="47"/>
      <c r="I211" s="47"/>
      <c r="J211" s="47"/>
    </row>
    <row r="212" spans="1:10" x14ac:dyDescent="0.35">
      <c r="A212" s="45"/>
      <c r="B212" s="46"/>
      <c r="C212" s="47"/>
      <c r="D212" s="47"/>
      <c r="E212" s="47"/>
      <c r="F212" s="47"/>
      <c r="G212" s="47"/>
      <c r="H212" s="47"/>
      <c r="I212" s="47"/>
      <c r="J212" s="47"/>
    </row>
    <row r="213" spans="1:10" x14ac:dyDescent="0.35">
      <c r="A213" s="45"/>
      <c r="B213" s="46"/>
      <c r="C213" s="47"/>
      <c r="D213" s="47"/>
      <c r="E213" s="47"/>
      <c r="F213" s="47"/>
      <c r="G213" s="47"/>
      <c r="H213" s="47"/>
      <c r="I213" s="47"/>
      <c r="J213" s="47"/>
    </row>
    <row r="214" spans="1:10" x14ac:dyDescent="0.35">
      <c r="A214" s="45"/>
      <c r="B214" s="46"/>
      <c r="C214" s="47"/>
      <c r="D214" s="47"/>
      <c r="E214" s="47"/>
      <c r="F214" s="47"/>
      <c r="G214" s="47"/>
      <c r="H214" s="47"/>
      <c r="I214" s="47"/>
      <c r="J214" s="47"/>
    </row>
    <row r="215" spans="1:10" x14ac:dyDescent="0.35">
      <c r="A215" s="45"/>
      <c r="B215" s="46"/>
      <c r="C215" s="47"/>
      <c r="D215" s="47"/>
      <c r="E215" s="47"/>
      <c r="F215" s="47"/>
      <c r="G215" s="47"/>
      <c r="H215" s="47"/>
      <c r="I215" s="47"/>
      <c r="J215" s="47"/>
    </row>
    <row r="216" spans="1:10" x14ac:dyDescent="0.35">
      <c r="A216" s="45"/>
      <c r="B216" s="46"/>
      <c r="C216" s="47"/>
      <c r="D216" s="47"/>
      <c r="E216" s="47"/>
      <c r="F216" s="47"/>
      <c r="G216" s="47"/>
      <c r="H216" s="47"/>
      <c r="I216" s="47"/>
      <c r="J216" s="47"/>
    </row>
    <row r="217" spans="1:10" x14ac:dyDescent="0.35">
      <c r="A217" s="45"/>
      <c r="B217" s="46"/>
      <c r="C217" s="47"/>
      <c r="D217" s="47"/>
      <c r="E217" s="47"/>
      <c r="F217" s="47"/>
      <c r="G217" s="47"/>
      <c r="H217" s="47"/>
      <c r="I217" s="47"/>
      <c r="J217" s="47"/>
    </row>
    <row r="218" spans="1:10" x14ac:dyDescent="0.35">
      <c r="A218" s="45"/>
      <c r="B218" s="46"/>
      <c r="C218" s="47"/>
      <c r="D218" s="47"/>
      <c r="E218" s="47"/>
      <c r="F218" s="47"/>
      <c r="G218" s="47"/>
      <c r="H218" s="47"/>
      <c r="I218" s="47"/>
      <c r="J218" s="47"/>
    </row>
    <row r="219" spans="1:10" x14ac:dyDescent="0.35">
      <c r="A219" s="45"/>
      <c r="B219" s="46"/>
      <c r="C219" s="47"/>
      <c r="D219" s="47"/>
      <c r="E219" s="47"/>
      <c r="F219" s="47"/>
      <c r="G219" s="47"/>
      <c r="H219" s="47"/>
      <c r="I219" s="47"/>
      <c r="J219" s="47"/>
    </row>
    <row r="220" spans="1:10" x14ac:dyDescent="0.35">
      <c r="A220" s="45"/>
      <c r="B220" s="46"/>
      <c r="C220" s="47"/>
      <c r="D220" s="47"/>
      <c r="E220" s="47"/>
      <c r="F220" s="47"/>
      <c r="G220" s="47"/>
      <c r="H220" s="47"/>
      <c r="I220" s="47"/>
      <c r="J220" s="47"/>
    </row>
    <row r="221" spans="1:10" x14ac:dyDescent="0.35">
      <c r="A221" s="45"/>
      <c r="B221" s="46"/>
      <c r="C221" s="47"/>
      <c r="D221" s="47"/>
      <c r="E221" s="47"/>
      <c r="F221" s="47"/>
      <c r="G221" s="47"/>
      <c r="H221" s="47"/>
      <c r="I221" s="47"/>
      <c r="J221" s="47"/>
    </row>
    <row r="222" spans="1:10" x14ac:dyDescent="0.35">
      <c r="A222" s="45"/>
      <c r="B222" s="46"/>
      <c r="C222" s="47"/>
      <c r="D222" s="47"/>
      <c r="E222" s="47"/>
      <c r="F222" s="47"/>
      <c r="G222" s="47"/>
      <c r="H222" s="47"/>
      <c r="I222" s="47"/>
      <c r="J222" s="47"/>
    </row>
    <row r="223" spans="1:10" x14ac:dyDescent="0.35">
      <c r="A223" s="45"/>
      <c r="B223" s="46"/>
      <c r="C223" s="47"/>
      <c r="D223" s="47"/>
      <c r="E223" s="47"/>
      <c r="F223" s="47"/>
      <c r="G223" s="47"/>
      <c r="H223" s="47"/>
      <c r="I223" s="47"/>
      <c r="J223" s="47"/>
    </row>
    <row r="224" spans="1:10" x14ac:dyDescent="0.35">
      <c r="A224" s="45"/>
      <c r="B224" s="46"/>
      <c r="C224" s="47"/>
      <c r="D224" s="47"/>
      <c r="E224" s="47"/>
      <c r="F224" s="47"/>
      <c r="G224" s="47"/>
      <c r="H224" s="47"/>
      <c r="I224" s="47"/>
      <c r="J224" s="47"/>
    </row>
    <row r="225" spans="1:10" x14ac:dyDescent="0.35">
      <c r="A225" s="45"/>
      <c r="B225" s="46"/>
      <c r="C225" s="47"/>
      <c r="D225" s="47"/>
      <c r="E225" s="47"/>
      <c r="F225" s="47"/>
      <c r="G225" s="47"/>
      <c r="H225" s="47"/>
      <c r="I225" s="47"/>
      <c r="J225" s="47"/>
    </row>
    <row r="226" spans="1:10" x14ac:dyDescent="0.35">
      <c r="A226" s="45"/>
      <c r="B226" s="46"/>
      <c r="C226" s="47"/>
      <c r="D226" s="47"/>
      <c r="E226" s="47"/>
      <c r="F226" s="47"/>
      <c r="G226" s="47"/>
      <c r="H226" s="47"/>
      <c r="I226" s="47"/>
      <c r="J226" s="47"/>
    </row>
    <row r="227" spans="1:10" x14ac:dyDescent="0.35">
      <c r="A227" s="45"/>
      <c r="B227" s="46"/>
      <c r="C227" s="47"/>
      <c r="D227" s="47"/>
      <c r="E227" s="47"/>
      <c r="F227" s="47"/>
      <c r="G227" s="47"/>
      <c r="H227" s="47"/>
      <c r="I227" s="47"/>
      <c r="J227" s="47"/>
    </row>
    <row r="228" spans="1:10" x14ac:dyDescent="0.35">
      <c r="A228" s="45"/>
      <c r="B228" s="46"/>
      <c r="C228" s="47"/>
      <c r="D228" s="47"/>
      <c r="E228" s="47"/>
      <c r="F228" s="47"/>
      <c r="G228" s="47"/>
      <c r="H228" s="47"/>
      <c r="I228" s="47"/>
      <c r="J228" s="47"/>
    </row>
    <row r="229" spans="1:10" x14ac:dyDescent="0.35">
      <c r="A229" s="45"/>
      <c r="B229" s="46"/>
      <c r="C229" s="47"/>
      <c r="D229" s="47"/>
      <c r="E229" s="47"/>
      <c r="F229" s="47"/>
      <c r="G229" s="47"/>
      <c r="H229" s="47"/>
      <c r="I229" s="47"/>
      <c r="J229" s="47"/>
    </row>
    <row r="230" spans="1:10" x14ac:dyDescent="0.35">
      <c r="A230" s="45"/>
      <c r="B230" s="46"/>
      <c r="C230" s="47"/>
      <c r="D230" s="47"/>
      <c r="E230" s="47"/>
      <c r="F230" s="47"/>
      <c r="G230" s="47"/>
      <c r="H230" s="47"/>
      <c r="I230" s="47"/>
      <c r="J230" s="47"/>
    </row>
    <row r="231" spans="1:10" x14ac:dyDescent="0.35">
      <c r="A231" s="45"/>
      <c r="B231" s="46"/>
      <c r="C231" s="47"/>
      <c r="D231" s="47"/>
      <c r="E231" s="47"/>
      <c r="F231" s="47"/>
      <c r="G231" s="47"/>
      <c r="H231" s="47"/>
      <c r="I231" s="47"/>
      <c r="J231" s="47"/>
    </row>
    <row r="232" spans="1:10" x14ac:dyDescent="0.35">
      <c r="A232" s="45"/>
      <c r="B232" s="46"/>
      <c r="C232" s="47"/>
      <c r="D232" s="47"/>
      <c r="E232" s="47"/>
      <c r="F232" s="47"/>
      <c r="G232" s="47"/>
      <c r="H232" s="47"/>
      <c r="I232" s="47"/>
      <c r="J232" s="47"/>
    </row>
    <row r="233" spans="1:10" x14ac:dyDescent="0.35">
      <c r="A233" s="45"/>
      <c r="B233" s="46"/>
      <c r="C233" s="47"/>
      <c r="D233" s="47"/>
      <c r="E233" s="47"/>
      <c r="F233" s="47"/>
      <c r="G233" s="47"/>
      <c r="H233" s="47"/>
      <c r="I233" s="47"/>
      <c r="J233" s="47"/>
    </row>
    <row r="234" spans="1:10" x14ac:dyDescent="0.35">
      <c r="A234" s="45"/>
      <c r="B234" s="46"/>
      <c r="C234" s="47"/>
      <c r="D234" s="47"/>
      <c r="E234" s="47"/>
      <c r="F234" s="47"/>
      <c r="G234" s="47"/>
      <c r="H234" s="47"/>
      <c r="I234" s="47"/>
      <c r="J234" s="47"/>
    </row>
    <row r="235" spans="1:10" x14ac:dyDescent="0.35">
      <c r="A235" s="45"/>
      <c r="B235" s="46"/>
      <c r="C235" s="47"/>
      <c r="D235" s="47"/>
      <c r="E235" s="47"/>
      <c r="F235" s="47"/>
      <c r="G235" s="47"/>
      <c r="H235" s="47"/>
      <c r="I235" s="47"/>
      <c r="J235" s="47"/>
    </row>
    <row r="236" spans="1:10" x14ac:dyDescent="0.35">
      <c r="A236" s="45"/>
      <c r="B236" s="46"/>
      <c r="C236" s="47"/>
      <c r="D236" s="47"/>
      <c r="E236" s="47"/>
      <c r="F236" s="47"/>
      <c r="G236" s="47"/>
      <c r="H236" s="47"/>
      <c r="I236" s="47"/>
      <c r="J236" s="47"/>
    </row>
    <row r="237" spans="1:10" x14ac:dyDescent="0.35">
      <c r="A237" s="45"/>
      <c r="B237" s="46"/>
      <c r="C237" s="47"/>
      <c r="D237" s="47"/>
      <c r="E237" s="47"/>
      <c r="F237" s="47"/>
      <c r="G237" s="47"/>
      <c r="H237" s="47"/>
      <c r="I237" s="47"/>
      <c r="J237" s="47"/>
    </row>
    <row r="238" spans="1:10" x14ac:dyDescent="0.35">
      <c r="A238" s="45"/>
      <c r="B238" s="46"/>
      <c r="C238" s="47"/>
      <c r="D238" s="47"/>
      <c r="E238" s="47"/>
      <c r="F238" s="47"/>
      <c r="G238" s="47"/>
      <c r="H238" s="47"/>
      <c r="I238" s="47"/>
      <c r="J238" s="47"/>
    </row>
    <row r="239" spans="1:10" x14ac:dyDescent="0.35">
      <c r="A239" s="45"/>
      <c r="B239" s="46"/>
      <c r="C239" s="47"/>
      <c r="D239" s="47"/>
      <c r="E239" s="47"/>
      <c r="F239" s="47"/>
      <c r="G239" s="47"/>
      <c r="H239" s="47"/>
      <c r="I239" s="47"/>
      <c r="J239" s="47"/>
    </row>
    <row r="240" spans="1:10" x14ac:dyDescent="0.35">
      <c r="A240" s="45"/>
      <c r="B240" s="46"/>
      <c r="C240" s="47"/>
      <c r="D240" s="47"/>
      <c r="E240" s="47"/>
      <c r="F240" s="47"/>
      <c r="G240" s="47"/>
      <c r="H240" s="47"/>
      <c r="I240" s="47"/>
      <c r="J240" s="47"/>
    </row>
    <row r="241" spans="1:10" x14ac:dyDescent="0.35">
      <c r="A241" s="45"/>
      <c r="B241" s="46"/>
      <c r="C241" s="47"/>
      <c r="D241" s="47"/>
      <c r="E241" s="47"/>
      <c r="F241" s="47"/>
      <c r="G241" s="47"/>
      <c r="H241" s="47"/>
      <c r="I241" s="47"/>
      <c r="J241" s="47"/>
    </row>
    <row r="242" spans="1:10" x14ac:dyDescent="0.35">
      <c r="A242" s="45"/>
      <c r="B242" s="46"/>
      <c r="C242" s="47"/>
      <c r="D242" s="47"/>
      <c r="E242" s="47"/>
      <c r="F242" s="47"/>
      <c r="G242" s="47"/>
      <c r="H242" s="47"/>
      <c r="I242" s="47"/>
      <c r="J242" s="47"/>
    </row>
    <row r="243" spans="1:10" x14ac:dyDescent="0.35">
      <c r="A243" s="45"/>
      <c r="B243" s="46"/>
      <c r="C243" s="47"/>
      <c r="D243" s="47"/>
      <c r="E243" s="47"/>
      <c r="F243" s="47"/>
      <c r="G243" s="47"/>
      <c r="H243" s="47"/>
      <c r="I243" s="47"/>
      <c r="J243" s="47"/>
    </row>
    <row r="244" spans="1:10" x14ac:dyDescent="0.35">
      <c r="A244" s="45"/>
      <c r="B244" s="46"/>
      <c r="C244" s="47"/>
      <c r="D244" s="47"/>
      <c r="E244" s="47"/>
      <c r="F244" s="47"/>
      <c r="G244" s="47"/>
      <c r="H244" s="47"/>
      <c r="I244" s="47"/>
      <c r="J244" s="47"/>
    </row>
    <row r="245" spans="1:10" x14ac:dyDescent="0.35">
      <c r="A245" s="45"/>
      <c r="B245" s="46"/>
      <c r="C245" s="47"/>
      <c r="D245" s="47"/>
      <c r="E245" s="47"/>
      <c r="F245" s="47"/>
      <c r="G245" s="47"/>
      <c r="H245" s="47"/>
      <c r="I245" s="47"/>
      <c r="J245" s="47"/>
    </row>
    <row r="246" spans="1:10" x14ac:dyDescent="0.35">
      <c r="A246" s="45"/>
      <c r="B246" s="46"/>
      <c r="C246" s="47"/>
      <c r="D246" s="47"/>
      <c r="E246" s="47"/>
      <c r="F246" s="47"/>
      <c r="G246" s="47"/>
      <c r="H246" s="47"/>
      <c r="I246" s="47"/>
      <c r="J246" s="47"/>
    </row>
    <row r="247" spans="1:10" x14ac:dyDescent="0.35">
      <c r="A247" s="45"/>
      <c r="B247" s="46"/>
      <c r="C247" s="47"/>
      <c r="D247" s="47"/>
      <c r="E247" s="47"/>
      <c r="F247" s="47"/>
      <c r="G247" s="47"/>
      <c r="H247" s="47"/>
      <c r="I247" s="47"/>
      <c r="J247" s="47"/>
    </row>
    <row r="248" spans="1:10" x14ac:dyDescent="0.35">
      <c r="A248" s="45"/>
      <c r="B248" s="46"/>
      <c r="C248" s="47"/>
      <c r="D248" s="47"/>
      <c r="E248" s="47"/>
      <c r="F248" s="47"/>
      <c r="G248" s="47"/>
      <c r="H248" s="47"/>
      <c r="I248" s="47"/>
      <c r="J248" s="47"/>
    </row>
    <row r="249" spans="1:10" x14ac:dyDescent="0.35">
      <c r="A249" s="45"/>
      <c r="B249" s="46"/>
      <c r="C249" s="47"/>
      <c r="D249" s="47"/>
      <c r="E249" s="47"/>
      <c r="F249" s="47"/>
      <c r="G249" s="47"/>
      <c r="H249" s="47"/>
      <c r="I249" s="47"/>
      <c r="J249" s="47"/>
    </row>
    <row r="250" spans="1:10" x14ac:dyDescent="0.35">
      <c r="A250" s="45"/>
      <c r="B250" s="46"/>
      <c r="C250" s="47"/>
      <c r="D250" s="47"/>
      <c r="E250" s="47"/>
      <c r="F250" s="47"/>
      <c r="G250" s="47"/>
      <c r="H250" s="47"/>
      <c r="I250" s="47"/>
      <c r="J250" s="47"/>
    </row>
    <row r="251" spans="1:10" x14ac:dyDescent="0.35">
      <c r="A251" s="45"/>
      <c r="B251" s="46"/>
      <c r="C251" s="47"/>
      <c r="D251" s="47"/>
      <c r="E251" s="47"/>
      <c r="F251" s="47"/>
      <c r="G251" s="47"/>
      <c r="H251" s="47"/>
      <c r="I251" s="47"/>
      <c r="J251" s="47"/>
    </row>
    <row r="252" spans="1:10" x14ac:dyDescent="0.35">
      <c r="A252" s="45"/>
      <c r="B252" s="46"/>
      <c r="C252" s="47"/>
      <c r="D252" s="47"/>
      <c r="E252" s="47"/>
      <c r="F252" s="47"/>
      <c r="G252" s="47"/>
      <c r="H252" s="47"/>
      <c r="I252" s="47"/>
      <c r="J252" s="47"/>
    </row>
    <row r="253" spans="1:10" x14ac:dyDescent="0.35">
      <c r="A253" s="45"/>
      <c r="B253" s="46"/>
      <c r="C253" s="47"/>
      <c r="D253" s="47"/>
      <c r="E253" s="47"/>
      <c r="F253" s="47"/>
      <c r="G253" s="47"/>
      <c r="H253" s="47"/>
      <c r="I253" s="47"/>
      <c r="J253" s="47"/>
    </row>
    <row r="254" spans="1:10" x14ac:dyDescent="0.35">
      <c r="A254" s="45"/>
      <c r="B254" s="46"/>
      <c r="C254" s="47"/>
      <c r="D254" s="47"/>
      <c r="E254" s="47"/>
      <c r="F254" s="47"/>
      <c r="G254" s="47"/>
      <c r="H254" s="47"/>
      <c r="I254" s="47"/>
      <c r="J254" s="47"/>
    </row>
    <row r="255" spans="1:10" x14ac:dyDescent="0.35">
      <c r="A255" s="45"/>
      <c r="B255" s="46"/>
      <c r="C255" s="47"/>
      <c r="D255" s="47"/>
      <c r="E255" s="47"/>
      <c r="F255" s="47"/>
      <c r="G255" s="47"/>
      <c r="H255" s="47"/>
      <c r="I255" s="47"/>
      <c r="J255" s="47"/>
    </row>
    <row r="256" spans="1:10" x14ac:dyDescent="0.35">
      <c r="A256" s="45"/>
      <c r="B256" s="46"/>
      <c r="C256" s="47"/>
      <c r="D256" s="47"/>
      <c r="E256" s="47"/>
      <c r="F256" s="47"/>
      <c r="G256" s="47"/>
      <c r="H256" s="47"/>
      <c r="I256" s="47"/>
      <c r="J256" s="47"/>
    </row>
    <row r="257" spans="1:10" x14ac:dyDescent="0.35">
      <c r="A257" s="45"/>
      <c r="B257" s="46"/>
      <c r="C257" s="47"/>
      <c r="D257" s="47"/>
      <c r="E257" s="47"/>
      <c r="F257" s="47"/>
      <c r="G257" s="47"/>
      <c r="H257" s="47"/>
      <c r="I257" s="47"/>
      <c r="J257" s="47"/>
    </row>
    <row r="258" spans="1:10" x14ac:dyDescent="0.35">
      <c r="A258" s="45"/>
      <c r="B258" s="46"/>
      <c r="C258" s="47"/>
      <c r="D258" s="47"/>
      <c r="E258" s="47"/>
      <c r="F258" s="47"/>
      <c r="G258" s="47"/>
      <c r="H258" s="47"/>
      <c r="I258" s="47"/>
      <c r="J258" s="47"/>
    </row>
    <row r="259" spans="1:10" x14ac:dyDescent="0.35">
      <c r="A259" s="45"/>
      <c r="B259" s="46"/>
      <c r="C259" s="47"/>
      <c r="D259" s="47"/>
      <c r="E259" s="47"/>
      <c r="F259" s="47"/>
      <c r="G259" s="47"/>
      <c r="H259" s="47"/>
      <c r="I259" s="47"/>
      <c r="J259" s="47"/>
    </row>
    <row r="260" spans="1:10" x14ac:dyDescent="0.35">
      <c r="A260" s="45"/>
      <c r="B260" s="46"/>
      <c r="C260" s="47"/>
      <c r="D260" s="47"/>
      <c r="E260" s="47"/>
      <c r="F260" s="47"/>
      <c r="G260" s="47"/>
      <c r="H260" s="47"/>
      <c r="I260" s="47"/>
      <c r="J260" s="47"/>
    </row>
    <row r="261" spans="1:10" x14ac:dyDescent="0.35">
      <c r="A261" s="45"/>
      <c r="B261" s="46"/>
      <c r="C261" s="47"/>
      <c r="D261" s="47"/>
      <c r="E261" s="47"/>
      <c r="F261" s="47"/>
      <c r="G261" s="47"/>
      <c r="H261" s="47"/>
      <c r="I261" s="47"/>
      <c r="J261" s="47"/>
    </row>
    <row r="262" spans="1:10" x14ac:dyDescent="0.35">
      <c r="A262" s="45"/>
      <c r="B262" s="46"/>
      <c r="C262" s="47"/>
      <c r="D262" s="47"/>
      <c r="E262" s="47"/>
      <c r="F262" s="47"/>
      <c r="G262" s="47"/>
      <c r="H262" s="47"/>
      <c r="I262" s="47"/>
      <c r="J262" s="47"/>
    </row>
    <row r="263" spans="1:10" x14ac:dyDescent="0.35">
      <c r="A263" s="45"/>
      <c r="B263" s="46"/>
      <c r="C263" s="47"/>
      <c r="D263" s="47"/>
      <c r="E263" s="47"/>
      <c r="F263" s="47"/>
      <c r="G263" s="47"/>
      <c r="H263" s="47"/>
      <c r="I263" s="47"/>
      <c r="J263" s="47"/>
    </row>
    <row r="264" spans="1:10" x14ac:dyDescent="0.35">
      <c r="A264" s="45"/>
      <c r="B264" s="46"/>
      <c r="C264" s="47"/>
      <c r="D264" s="47"/>
      <c r="E264" s="47"/>
      <c r="F264" s="47"/>
      <c r="G264" s="47"/>
      <c r="H264" s="47"/>
      <c r="I264" s="47"/>
      <c r="J264" s="47"/>
    </row>
    <row r="265" spans="1:10" x14ac:dyDescent="0.35">
      <c r="A265" s="45"/>
      <c r="B265" s="46"/>
      <c r="C265" s="47"/>
      <c r="D265" s="47"/>
      <c r="E265" s="47"/>
      <c r="F265" s="47"/>
      <c r="G265" s="47"/>
      <c r="H265" s="47"/>
      <c r="I265" s="47"/>
      <c r="J265" s="47"/>
    </row>
    <row r="266" spans="1:10" x14ac:dyDescent="0.35">
      <c r="A266" s="45"/>
      <c r="B266" s="46"/>
      <c r="C266" s="47"/>
      <c r="D266" s="47"/>
      <c r="E266" s="47"/>
      <c r="F266" s="47"/>
      <c r="G266" s="47"/>
      <c r="H266" s="47"/>
      <c r="I266" s="47"/>
      <c r="J266" s="47"/>
    </row>
    <row r="267" spans="1:10" x14ac:dyDescent="0.35">
      <c r="A267" s="45"/>
      <c r="B267" s="46"/>
      <c r="C267" s="47"/>
      <c r="D267" s="47"/>
      <c r="E267" s="47"/>
      <c r="F267" s="47"/>
      <c r="G267" s="47"/>
      <c r="H267" s="47"/>
      <c r="I267" s="47"/>
      <c r="J267" s="47"/>
    </row>
    <row r="268" spans="1:10" x14ac:dyDescent="0.35">
      <c r="A268" s="45"/>
      <c r="B268" s="46"/>
      <c r="C268" s="47"/>
      <c r="D268" s="47"/>
      <c r="E268" s="47"/>
      <c r="F268" s="47"/>
      <c r="G268" s="47"/>
      <c r="H268" s="47"/>
      <c r="I268" s="47"/>
      <c r="J268" s="47"/>
    </row>
    <row r="269" spans="1:10" x14ac:dyDescent="0.35">
      <c r="A269" s="45"/>
      <c r="B269" s="46"/>
      <c r="C269" s="47"/>
      <c r="D269" s="47"/>
      <c r="E269" s="47"/>
      <c r="F269" s="47"/>
      <c r="G269" s="47"/>
      <c r="H269" s="47"/>
      <c r="I269" s="47"/>
      <c r="J269" s="47"/>
    </row>
    <row r="270" spans="1:10" x14ac:dyDescent="0.35">
      <c r="A270" s="45"/>
      <c r="B270" s="46"/>
      <c r="C270" s="47"/>
      <c r="D270" s="47"/>
      <c r="E270" s="47"/>
      <c r="F270" s="47"/>
      <c r="G270" s="47"/>
      <c r="H270" s="47"/>
      <c r="I270" s="47"/>
      <c r="J270" s="47"/>
    </row>
    <row r="271" spans="1:10" x14ac:dyDescent="0.35">
      <c r="A271" s="45"/>
      <c r="B271" s="46"/>
      <c r="C271" s="47"/>
      <c r="D271" s="47"/>
      <c r="E271" s="47"/>
      <c r="F271" s="47"/>
      <c r="G271" s="47"/>
      <c r="H271" s="47"/>
      <c r="I271" s="47"/>
      <c r="J271" s="47"/>
    </row>
    <row r="272" spans="1:10" x14ac:dyDescent="0.35">
      <c r="A272" s="45"/>
      <c r="B272" s="46"/>
      <c r="C272" s="47"/>
      <c r="D272" s="47"/>
      <c r="E272" s="47"/>
      <c r="F272" s="47"/>
      <c r="G272" s="47"/>
      <c r="H272" s="47"/>
      <c r="I272" s="47"/>
      <c r="J272" s="47"/>
    </row>
    <row r="273" spans="1:10" x14ac:dyDescent="0.35">
      <c r="A273" s="45"/>
      <c r="B273" s="46"/>
      <c r="C273" s="47"/>
      <c r="D273" s="47"/>
      <c r="E273" s="47"/>
      <c r="F273" s="47"/>
      <c r="G273" s="47"/>
      <c r="H273" s="47"/>
      <c r="I273" s="47"/>
      <c r="J273" s="47"/>
    </row>
    <row r="274" spans="1:10" x14ac:dyDescent="0.35">
      <c r="A274" s="45"/>
      <c r="B274" s="46"/>
      <c r="C274" s="47"/>
      <c r="D274" s="47"/>
      <c r="E274" s="47"/>
      <c r="F274" s="47"/>
      <c r="G274" s="47"/>
      <c r="H274" s="47"/>
      <c r="I274" s="47"/>
      <c r="J274" s="47"/>
    </row>
    <row r="275" spans="1:10" x14ac:dyDescent="0.35">
      <c r="A275" s="45"/>
      <c r="B275" s="46"/>
      <c r="C275" s="47"/>
      <c r="D275" s="47"/>
      <c r="E275" s="47"/>
      <c r="F275" s="47"/>
      <c r="G275" s="47"/>
      <c r="H275" s="47"/>
      <c r="I275" s="47"/>
      <c r="J275" s="47"/>
    </row>
    <row r="276" spans="1:10" x14ac:dyDescent="0.35">
      <c r="A276" s="45"/>
      <c r="B276" s="46"/>
      <c r="C276" s="47"/>
      <c r="D276" s="47"/>
      <c r="E276" s="47"/>
      <c r="F276" s="47"/>
      <c r="G276" s="47"/>
      <c r="H276" s="47"/>
      <c r="I276" s="47"/>
      <c r="J276" s="47"/>
    </row>
    <row r="277" spans="1:10" x14ac:dyDescent="0.35">
      <c r="A277" s="45"/>
      <c r="B277" s="46"/>
      <c r="C277" s="47"/>
      <c r="D277" s="47"/>
      <c r="E277" s="47"/>
      <c r="F277" s="47"/>
      <c r="G277" s="47"/>
      <c r="H277" s="47"/>
      <c r="I277" s="47"/>
      <c r="J277" s="47"/>
    </row>
    <row r="278" spans="1:10" x14ac:dyDescent="0.35">
      <c r="A278" s="45"/>
      <c r="B278" s="46"/>
      <c r="C278" s="47"/>
      <c r="D278" s="47"/>
      <c r="E278" s="47"/>
      <c r="F278" s="47"/>
      <c r="G278" s="47"/>
      <c r="H278" s="47"/>
      <c r="I278" s="47"/>
      <c r="J278" s="47"/>
    </row>
    <row r="279" spans="1:10" x14ac:dyDescent="0.35">
      <c r="A279" s="45"/>
      <c r="B279" s="46"/>
      <c r="C279" s="47"/>
      <c r="D279" s="47"/>
      <c r="E279" s="47"/>
      <c r="F279" s="47"/>
      <c r="G279" s="47"/>
      <c r="H279" s="47"/>
      <c r="I279" s="47"/>
      <c r="J279" s="47"/>
    </row>
    <row r="280" spans="1:10" x14ac:dyDescent="0.35">
      <c r="A280" s="45"/>
      <c r="B280" s="46"/>
      <c r="C280" s="47"/>
      <c r="D280" s="47"/>
      <c r="E280" s="47"/>
      <c r="F280" s="47"/>
      <c r="G280" s="47"/>
      <c r="H280" s="47"/>
      <c r="I280" s="47"/>
      <c r="J280" s="47"/>
    </row>
    <row r="281" spans="1:10" x14ac:dyDescent="0.35">
      <c r="A281" s="45"/>
      <c r="B281" s="46"/>
      <c r="C281" s="47"/>
      <c r="D281" s="47"/>
      <c r="E281" s="47"/>
      <c r="F281" s="47"/>
      <c r="G281" s="47"/>
      <c r="H281" s="47"/>
      <c r="I281" s="47"/>
      <c r="J281" s="47"/>
    </row>
    <row r="282" spans="1:10" x14ac:dyDescent="0.35">
      <c r="A282" s="45"/>
      <c r="B282" s="46"/>
      <c r="C282" s="47"/>
      <c r="D282" s="47"/>
      <c r="E282" s="47"/>
      <c r="F282" s="47"/>
      <c r="G282" s="47"/>
      <c r="H282" s="47"/>
      <c r="I282" s="47"/>
      <c r="J282" s="47"/>
    </row>
    <row r="283" spans="1:10" x14ac:dyDescent="0.35">
      <c r="A283" s="45"/>
      <c r="B283" s="46"/>
      <c r="C283" s="47"/>
      <c r="D283" s="47"/>
      <c r="E283" s="47"/>
      <c r="F283" s="47"/>
      <c r="G283" s="47"/>
      <c r="H283" s="47"/>
      <c r="I283" s="47"/>
      <c r="J283" s="47"/>
    </row>
    <row r="284" spans="1:10" x14ac:dyDescent="0.35">
      <c r="A284" s="45"/>
      <c r="B284" s="46"/>
      <c r="C284" s="47"/>
      <c r="D284" s="47"/>
      <c r="E284" s="47"/>
      <c r="F284" s="47"/>
      <c r="G284" s="47"/>
      <c r="H284" s="47"/>
      <c r="I284" s="47"/>
      <c r="J284" s="47"/>
    </row>
    <row r="285" spans="1:10" x14ac:dyDescent="0.35">
      <c r="A285" s="45"/>
      <c r="B285" s="46"/>
      <c r="C285" s="47"/>
      <c r="D285" s="47"/>
      <c r="E285" s="47"/>
      <c r="F285" s="47"/>
      <c r="G285" s="47"/>
      <c r="H285" s="47"/>
      <c r="I285" s="47"/>
      <c r="J285" s="47"/>
    </row>
    <row r="286" spans="1:10" x14ac:dyDescent="0.35">
      <c r="A286" s="45"/>
      <c r="B286" s="46"/>
      <c r="C286" s="47"/>
      <c r="D286" s="47"/>
      <c r="E286" s="47"/>
      <c r="F286" s="47"/>
      <c r="G286" s="47"/>
      <c r="H286" s="47"/>
      <c r="I286" s="47"/>
      <c r="J286" s="47"/>
    </row>
    <row r="287" spans="1:10" x14ac:dyDescent="0.35">
      <c r="A287" s="45"/>
      <c r="B287" s="46"/>
      <c r="C287" s="47"/>
      <c r="D287" s="47"/>
      <c r="E287" s="47"/>
      <c r="F287" s="47"/>
      <c r="G287" s="47"/>
      <c r="H287" s="47"/>
      <c r="I287" s="47"/>
      <c r="J287" s="47"/>
    </row>
    <row r="288" spans="1:10" x14ac:dyDescent="0.35">
      <c r="A288" s="45"/>
      <c r="B288" s="46"/>
      <c r="C288" s="47"/>
      <c r="D288" s="47"/>
      <c r="E288" s="47"/>
      <c r="F288" s="47"/>
      <c r="G288" s="47"/>
      <c r="H288" s="47"/>
      <c r="I288" s="47"/>
      <c r="J288" s="47"/>
    </row>
    <row r="289" spans="1:10" x14ac:dyDescent="0.35">
      <c r="A289" s="45"/>
      <c r="B289" s="46"/>
      <c r="C289" s="47"/>
      <c r="D289" s="47"/>
      <c r="E289" s="47"/>
      <c r="F289" s="47"/>
      <c r="G289" s="47"/>
      <c r="H289" s="47"/>
      <c r="I289" s="47"/>
      <c r="J289" s="47"/>
    </row>
    <row r="290" spans="1:10" x14ac:dyDescent="0.35">
      <c r="A290" s="45"/>
      <c r="B290" s="46"/>
      <c r="C290" s="47"/>
      <c r="D290" s="47"/>
      <c r="E290" s="47"/>
      <c r="F290" s="47"/>
      <c r="G290" s="47"/>
      <c r="H290" s="47"/>
      <c r="I290" s="47"/>
      <c r="J290" s="47"/>
    </row>
    <row r="291" spans="1:10" x14ac:dyDescent="0.35">
      <c r="A291" s="45"/>
      <c r="B291" s="46"/>
      <c r="C291" s="47"/>
      <c r="D291" s="47"/>
      <c r="E291" s="47"/>
      <c r="F291" s="47"/>
      <c r="G291" s="47"/>
      <c r="H291" s="47"/>
      <c r="I291" s="47"/>
      <c r="J291" s="47"/>
    </row>
    <row r="292" spans="1:10" x14ac:dyDescent="0.35">
      <c r="A292" s="45"/>
      <c r="B292" s="46"/>
      <c r="C292" s="47"/>
      <c r="D292" s="47"/>
      <c r="E292" s="47"/>
      <c r="F292" s="47"/>
      <c r="G292" s="47"/>
      <c r="H292" s="47"/>
      <c r="I292" s="47"/>
      <c r="J292" s="47"/>
    </row>
    <row r="293" spans="1:10" x14ac:dyDescent="0.35">
      <c r="A293" s="45"/>
      <c r="B293" s="46"/>
      <c r="C293" s="47"/>
      <c r="D293" s="47"/>
      <c r="E293" s="47"/>
      <c r="F293" s="47"/>
      <c r="G293" s="47"/>
      <c r="H293" s="47"/>
      <c r="I293" s="47"/>
      <c r="J293" s="47"/>
    </row>
    <row r="294" spans="1:10" x14ac:dyDescent="0.35">
      <c r="A294" s="45"/>
      <c r="B294" s="46"/>
      <c r="C294" s="47"/>
      <c r="D294" s="47"/>
      <c r="E294" s="47"/>
      <c r="F294" s="47"/>
      <c r="G294" s="47"/>
      <c r="H294" s="47"/>
      <c r="I294" s="47"/>
      <c r="J294" s="47"/>
    </row>
    <row r="295" spans="1:10" x14ac:dyDescent="0.35">
      <c r="A295" s="45"/>
      <c r="B295" s="46"/>
      <c r="C295" s="47"/>
      <c r="D295" s="47"/>
      <c r="E295" s="47"/>
      <c r="F295" s="47"/>
      <c r="G295" s="47"/>
      <c r="H295" s="47"/>
      <c r="I295" s="47"/>
      <c r="J295" s="47"/>
    </row>
    <row r="296" spans="1:10" x14ac:dyDescent="0.35">
      <c r="A296" s="45"/>
      <c r="B296" s="46"/>
      <c r="C296" s="47"/>
      <c r="D296" s="47"/>
      <c r="E296" s="47"/>
      <c r="F296" s="47"/>
      <c r="G296" s="47"/>
      <c r="H296" s="47"/>
      <c r="I296" s="47"/>
      <c r="J296" s="47"/>
    </row>
    <row r="297" spans="1:10" x14ac:dyDescent="0.35">
      <c r="A297" s="45"/>
      <c r="B297" s="46"/>
      <c r="C297" s="47"/>
      <c r="D297" s="47"/>
      <c r="E297" s="47"/>
      <c r="F297" s="47"/>
      <c r="G297" s="47"/>
      <c r="H297" s="47"/>
      <c r="I297" s="47"/>
      <c r="J297" s="47"/>
    </row>
    <row r="298" spans="1:10" x14ac:dyDescent="0.35">
      <c r="A298" s="45"/>
      <c r="B298" s="46"/>
      <c r="C298" s="47"/>
      <c r="D298" s="47"/>
      <c r="E298" s="47"/>
      <c r="F298" s="47"/>
      <c r="G298" s="47"/>
      <c r="H298" s="47"/>
      <c r="I298" s="47"/>
      <c r="J298" s="47"/>
    </row>
    <row r="299" spans="1:10" x14ac:dyDescent="0.35">
      <c r="A299" s="45"/>
      <c r="B299" s="46"/>
      <c r="C299" s="47"/>
      <c r="D299" s="47"/>
      <c r="E299" s="47"/>
      <c r="F299" s="47"/>
      <c r="G299" s="47"/>
      <c r="H299" s="47"/>
      <c r="I299" s="47"/>
      <c r="J299" s="47"/>
    </row>
    <row r="300" spans="1:10" x14ac:dyDescent="0.35">
      <c r="A300" s="45"/>
      <c r="B300" s="46"/>
      <c r="C300" s="47"/>
      <c r="D300" s="47"/>
      <c r="E300" s="47"/>
      <c r="F300" s="47"/>
      <c r="G300" s="47"/>
      <c r="H300" s="47"/>
      <c r="I300" s="47"/>
      <c r="J300" s="47"/>
    </row>
    <row r="301" spans="1:10" x14ac:dyDescent="0.35">
      <c r="A301" s="45"/>
      <c r="B301" s="46"/>
      <c r="C301" s="47"/>
      <c r="D301" s="47"/>
      <c r="E301" s="47"/>
      <c r="F301" s="47"/>
      <c r="G301" s="47"/>
      <c r="H301" s="47"/>
      <c r="I301" s="47"/>
      <c r="J301" s="47"/>
    </row>
    <row r="302" spans="1:10" x14ac:dyDescent="0.35">
      <c r="A302" s="45"/>
      <c r="B302" s="46"/>
      <c r="C302" s="47"/>
      <c r="D302" s="47"/>
      <c r="E302" s="47"/>
      <c r="F302" s="47"/>
      <c r="G302" s="47"/>
      <c r="H302" s="47"/>
      <c r="I302" s="47"/>
      <c r="J302" s="47"/>
    </row>
    <row r="303" spans="1:10" x14ac:dyDescent="0.35">
      <c r="A303" s="45"/>
      <c r="B303" s="46"/>
      <c r="C303" s="47"/>
      <c r="D303" s="47"/>
      <c r="E303" s="47"/>
      <c r="F303" s="47"/>
      <c r="G303" s="47"/>
      <c r="H303" s="47"/>
      <c r="I303" s="47"/>
      <c r="J303" s="47"/>
    </row>
    <row r="304" spans="1:10" x14ac:dyDescent="0.35">
      <c r="A304" s="45"/>
      <c r="B304" s="46"/>
      <c r="C304" s="47"/>
      <c r="D304" s="47"/>
      <c r="E304" s="47"/>
      <c r="F304" s="47"/>
      <c r="G304" s="47"/>
      <c r="H304" s="47"/>
      <c r="I304" s="47"/>
      <c r="J304" s="47"/>
    </row>
    <row r="305" spans="1:10" x14ac:dyDescent="0.35">
      <c r="A305" s="45"/>
      <c r="B305" s="46"/>
      <c r="C305" s="47"/>
      <c r="D305" s="47"/>
      <c r="E305" s="47"/>
      <c r="F305" s="47"/>
      <c r="G305" s="47"/>
      <c r="H305" s="47"/>
      <c r="I305" s="47"/>
      <c r="J305" s="47"/>
    </row>
    <row r="306" spans="1:10" x14ac:dyDescent="0.35">
      <c r="A306" s="45"/>
      <c r="B306" s="46"/>
      <c r="C306" s="47"/>
      <c r="D306" s="47"/>
      <c r="E306" s="47"/>
      <c r="F306" s="47"/>
      <c r="G306" s="47"/>
      <c r="H306" s="47"/>
      <c r="I306" s="47"/>
      <c r="J306" s="47"/>
    </row>
    <row r="307" spans="1:10" x14ac:dyDescent="0.35">
      <c r="A307" s="45"/>
      <c r="B307" s="46"/>
      <c r="C307" s="47"/>
      <c r="D307" s="47"/>
      <c r="E307" s="47"/>
      <c r="F307" s="47"/>
      <c r="G307" s="47"/>
      <c r="H307" s="47"/>
      <c r="I307" s="47"/>
      <c r="J307" s="47"/>
    </row>
    <row r="308" spans="1:10" x14ac:dyDescent="0.35">
      <c r="A308" s="45"/>
      <c r="B308" s="46"/>
      <c r="C308" s="47"/>
      <c r="D308" s="47"/>
      <c r="E308" s="47"/>
      <c r="F308" s="47"/>
      <c r="G308" s="47"/>
      <c r="H308" s="47"/>
      <c r="I308" s="47"/>
      <c r="J308" s="47"/>
    </row>
    <row r="309" spans="1:10" x14ac:dyDescent="0.35">
      <c r="A309" s="45"/>
      <c r="B309" s="46"/>
      <c r="C309" s="47"/>
      <c r="D309" s="47"/>
      <c r="E309" s="47"/>
      <c r="F309" s="47"/>
      <c r="G309" s="47"/>
      <c r="H309" s="47"/>
      <c r="I309" s="47"/>
      <c r="J309" s="47"/>
    </row>
    <row r="310" spans="1:10" x14ac:dyDescent="0.35">
      <c r="A310" s="45"/>
      <c r="B310" s="46"/>
      <c r="C310" s="47"/>
      <c r="D310" s="47"/>
      <c r="E310" s="47"/>
      <c r="F310" s="47"/>
      <c r="G310" s="47"/>
      <c r="H310" s="47"/>
      <c r="I310" s="47"/>
      <c r="J310" s="47"/>
    </row>
    <row r="311" spans="1:10" x14ac:dyDescent="0.35">
      <c r="A311" s="45"/>
      <c r="B311" s="46"/>
      <c r="C311" s="47"/>
      <c r="D311" s="47"/>
      <c r="E311" s="47"/>
      <c r="F311" s="47"/>
      <c r="G311" s="47"/>
      <c r="H311" s="47"/>
      <c r="I311" s="47"/>
      <c r="J311" s="47"/>
    </row>
    <row r="312" spans="1:10" x14ac:dyDescent="0.35">
      <c r="A312" s="45"/>
      <c r="B312" s="46"/>
      <c r="C312" s="47"/>
      <c r="D312" s="47"/>
      <c r="E312" s="47"/>
      <c r="F312" s="47"/>
      <c r="G312" s="47"/>
      <c r="H312" s="47"/>
      <c r="I312" s="47"/>
      <c r="J312" s="47"/>
    </row>
    <row r="313" spans="1:10" x14ac:dyDescent="0.35">
      <c r="A313" s="45"/>
      <c r="B313" s="46"/>
      <c r="C313" s="47"/>
      <c r="D313" s="47"/>
      <c r="E313" s="47"/>
      <c r="F313" s="47"/>
      <c r="G313" s="47"/>
      <c r="H313" s="47"/>
      <c r="I313" s="47"/>
      <c r="J313" s="47"/>
    </row>
    <row r="314" spans="1:10" x14ac:dyDescent="0.35">
      <c r="A314" s="45"/>
      <c r="B314" s="46"/>
      <c r="C314" s="47"/>
      <c r="D314" s="47"/>
      <c r="E314" s="47"/>
      <c r="F314" s="47"/>
      <c r="G314" s="47"/>
      <c r="H314" s="47"/>
      <c r="I314" s="47"/>
      <c r="J314" s="47"/>
    </row>
    <row r="315" spans="1:10" x14ac:dyDescent="0.35">
      <c r="A315" s="45"/>
      <c r="B315" s="46"/>
      <c r="C315" s="47"/>
      <c r="D315" s="47"/>
      <c r="E315" s="47"/>
      <c r="F315" s="47"/>
      <c r="G315" s="47"/>
      <c r="H315" s="47"/>
      <c r="I315" s="47"/>
      <c r="J315" s="47"/>
    </row>
    <row r="316" spans="1:10" x14ac:dyDescent="0.35">
      <c r="A316" s="45"/>
      <c r="B316" s="46"/>
      <c r="C316" s="47"/>
      <c r="D316" s="47"/>
      <c r="E316" s="47"/>
      <c r="F316" s="47"/>
      <c r="G316" s="47"/>
      <c r="H316" s="47"/>
      <c r="I316" s="47"/>
      <c r="J316" s="47"/>
    </row>
    <row r="317" spans="1:10" x14ac:dyDescent="0.35">
      <c r="A317" s="45"/>
      <c r="B317" s="46"/>
      <c r="C317" s="47"/>
      <c r="D317" s="47"/>
      <c r="E317" s="47"/>
      <c r="F317" s="47"/>
      <c r="G317" s="47"/>
      <c r="H317" s="47"/>
      <c r="I317" s="47"/>
      <c r="J317" s="47"/>
    </row>
    <row r="318" spans="1:10" x14ac:dyDescent="0.35">
      <c r="A318" s="45"/>
      <c r="B318" s="46"/>
      <c r="C318" s="47"/>
      <c r="D318" s="47"/>
      <c r="E318" s="47"/>
      <c r="F318" s="47"/>
      <c r="G318" s="47"/>
      <c r="H318" s="47"/>
      <c r="I318" s="47"/>
      <c r="J318" s="47"/>
    </row>
    <row r="319" spans="1:10" x14ac:dyDescent="0.35">
      <c r="A319" s="45"/>
      <c r="B319" s="46"/>
      <c r="C319" s="47"/>
      <c r="D319" s="47"/>
      <c r="E319" s="47"/>
      <c r="F319" s="47"/>
      <c r="G319" s="47"/>
      <c r="H319" s="47"/>
      <c r="I319" s="47"/>
      <c r="J319" s="47"/>
    </row>
    <row r="320" spans="1:10" x14ac:dyDescent="0.35">
      <c r="A320" s="45"/>
      <c r="B320" s="46"/>
      <c r="C320" s="47"/>
      <c r="D320" s="47"/>
      <c r="E320" s="47"/>
      <c r="F320" s="47"/>
      <c r="G320" s="47"/>
      <c r="H320" s="47"/>
      <c r="I320" s="47"/>
      <c r="J320" s="47"/>
    </row>
    <row r="321" spans="1:10" x14ac:dyDescent="0.35">
      <c r="A321" s="45"/>
      <c r="B321" s="46"/>
      <c r="C321" s="47"/>
      <c r="D321" s="47"/>
      <c r="E321" s="47"/>
      <c r="F321" s="47"/>
      <c r="G321" s="47"/>
      <c r="H321" s="47"/>
      <c r="I321" s="47"/>
      <c r="J321" s="47"/>
    </row>
    <row r="322" spans="1:10" x14ac:dyDescent="0.35">
      <c r="A322" s="45"/>
      <c r="B322" s="46"/>
      <c r="C322" s="47"/>
      <c r="D322" s="47"/>
      <c r="E322" s="47"/>
      <c r="F322" s="47"/>
      <c r="G322" s="47"/>
      <c r="H322" s="47"/>
      <c r="I322" s="47"/>
      <c r="J322" s="47"/>
    </row>
    <row r="323" spans="1:10" x14ac:dyDescent="0.35">
      <c r="A323" s="45"/>
      <c r="B323" s="46"/>
      <c r="C323" s="47"/>
      <c r="D323" s="47"/>
      <c r="E323" s="47"/>
      <c r="F323" s="47"/>
      <c r="G323" s="47"/>
      <c r="H323" s="47"/>
      <c r="I323" s="47"/>
      <c r="J323" s="47"/>
    </row>
    <row r="324" spans="1:10" x14ac:dyDescent="0.35">
      <c r="A324" s="45"/>
      <c r="B324" s="46"/>
      <c r="C324" s="47"/>
      <c r="D324" s="47"/>
      <c r="E324" s="47"/>
      <c r="F324" s="47"/>
      <c r="G324" s="47"/>
      <c r="H324" s="47"/>
      <c r="I324" s="47"/>
      <c r="J324" s="47"/>
    </row>
    <row r="325" spans="1:10" x14ac:dyDescent="0.35">
      <c r="A325" s="45"/>
      <c r="B325" s="46"/>
      <c r="C325" s="47"/>
      <c r="D325" s="47"/>
      <c r="E325" s="47"/>
      <c r="F325" s="47"/>
      <c r="G325" s="47"/>
      <c r="H325" s="47"/>
      <c r="I325" s="47"/>
      <c r="J325" s="47"/>
    </row>
    <row r="326" spans="1:10" x14ac:dyDescent="0.35">
      <c r="A326" s="45"/>
      <c r="B326" s="46"/>
      <c r="C326" s="47"/>
      <c r="D326" s="47"/>
      <c r="E326" s="47"/>
      <c r="F326" s="47"/>
      <c r="G326" s="47"/>
      <c r="H326" s="47"/>
      <c r="I326" s="47"/>
      <c r="J326" s="47"/>
    </row>
    <row r="327" spans="1:10" x14ac:dyDescent="0.35">
      <c r="A327" s="45"/>
      <c r="B327" s="46"/>
      <c r="C327" s="47"/>
      <c r="D327" s="47"/>
      <c r="E327" s="47"/>
      <c r="F327" s="47"/>
      <c r="G327" s="47"/>
      <c r="H327" s="47"/>
      <c r="I327" s="47"/>
      <c r="J327" s="47"/>
    </row>
    <row r="328" spans="1:10" x14ac:dyDescent="0.35">
      <c r="A328" s="45"/>
      <c r="B328" s="46"/>
      <c r="C328" s="47"/>
      <c r="D328" s="47"/>
      <c r="E328" s="47"/>
      <c r="F328" s="47"/>
      <c r="G328" s="47"/>
      <c r="H328" s="47"/>
      <c r="I328" s="47"/>
      <c r="J328" s="47"/>
    </row>
    <row r="329" spans="1:10" x14ac:dyDescent="0.35">
      <c r="A329" s="45"/>
      <c r="B329" s="46"/>
      <c r="C329" s="47"/>
      <c r="D329" s="47"/>
      <c r="E329" s="47"/>
      <c r="F329" s="47"/>
      <c r="G329" s="47"/>
      <c r="H329" s="47"/>
      <c r="I329" s="47"/>
      <c r="J329" s="47"/>
    </row>
    <row r="330" spans="1:10" x14ac:dyDescent="0.35">
      <c r="A330" s="45"/>
      <c r="B330" s="46"/>
      <c r="C330" s="47"/>
      <c r="D330" s="47"/>
      <c r="E330" s="47"/>
      <c r="F330" s="47"/>
      <c r="G330" s="47"/>
      <c r="H330" s="47"/>
      <c r="I330" s="47"/>
      <c r="J330" s="47"/>
    </row>
    <row r="331" spans="1:10" x14ac:dyDescent="0.35">
      <c r="A331" s="45"/>
      <c r="B331" s="46"/>
      <c r="C331" s="47"/>
      <c r="D331" s="47"/>
      <c r="E331" s="47"/>
      <c r="F331" s="47"/>
      <c r="G331" s="47"/>
      <c r="H331" s="47"/>
      <c r="I331" s="47"/>
      <c r="J331" s="47"/>
    </row>
    <row r="332" spans="1:10" x14ac:dyDescent="0.35">
      <c r="A332" s="45"/>
      <c r="B332" s="46"/>
      <c r="C332" s="47"/>
      <c r="D332" s="47"/>
      <c r="E332" s="47"/>
      <c r="F332" s="47"/>
      <c r="G332" s="47"/>
      <c r="H332" s="47"/>
      <c r="I332" s="47"/>
      <c r="J332" s="47"/>
    </row>
    <row r="333" spans="1:10" x14ac:dyDescent="0.35">
      <c r="A333" s="45"/>
      <c r="B333" s="46"/>
      <c r="C333" s="47"/>
      <c r="D333" s="47"/>
      <c r="E333" s="47"/>
      <c r="F333" s="47"/>
      <c r="G333" s="47"/>
      <c r="H333" s="47"/>
      <c r="I333" s="47"/>
      <c r="J333" s="47"/>
    </row>
    <row r="334" spans="1:10" x14ac:dyDescent="0.35">
      <c r="A334" s="45"/>
      <c r="B334" s="46"/>
      <c r="C334" s="47"/>
      <c r="D334" s="47"/>
      <c r="E334" s="47"/>
      <c r="F334" s="47"/>
      <c r="G334" s="47"/>
      <c r="H334" s="47"/>
      <c r="I334" s="47"/>
      <c r="J334" s="47"/>
    </row>
    <row r="335" spans="1:10" x14ac:dyDescent="0.35">
      <c r="A335" s="45"/>
      <c r="B335" s="46"/>
      <c r="C335" s="47"/>
      <c r="D335" s="47"/>
      <c r="E335" s="47"/>
      <c r="F335" s="47"/>
      <c r="G335" s="47"/>
      <c r="H335" s="47"/>
      <c r="I335" s="47"/>
      <c r="J335" s="47"/>
    </row>
    <row r="336" spans="1:10" x14ac:dyDescent="0.35">
      <c r="A336" s="45"/>
      <c r="B336" s="46"/>
      <c r="C336" s="47"/>
      <c r="D336" s="47"/>
      <c r="E336" s="47"/>
      <c r="F336" s="47"/>
      <c r="G336" s="47"/>
      <c r="H336" s="47"/>
      <c r="I336" s="47"/>
      <c r="J336" s="47"/>
    </row>
    <row r="337" spans="1:10" x14ac:dyDescent="0.35">
      <c r="A337" s="45"/>
      <c r="B337" s="46"/>
      <c r="C337" s="47"/>
      <c r="D337" s="47"/>
      <c r="E337" s="47"/>
      <c r="F337" s="47"/>
      <c r="G337" s="47"/>
      <c r="H337" s="47"/>
      <c r="I337" s="47"/>
      <c r="J337" s="47"/>
    </row>
    <row r="338" spans="1:10" x14ac:dyDescent="0.35">
      <c r="A338" s="45"/>
      <c r="B338" s="46"/>
      <c r="C338" s="47"/>
      <c r="D338" s="47"/>
      <c r="E338" s="47"/>
      <c r="F338" s="47"/>
      <c r="G338" s="47"/>
      <c r="H338" s="47"/>
      <c r="I338" s="47"/>
      <c r="J338" s="47"/>
    </row>
    <row r="339" spans="1:10" x14ac:dyDescent="0.35">
      <c r="A339" s="45"/>
      <c r="B339" s="46"/>
      <c r="C339" s="47"/>
      <c r="D339" s="47"/>
      <c r="E339" s="47"/>
      <c r="F339" s="47"/>
      <c r="G339" s="47"/>
      <c r="H339" s="47"/>
      <c r="I339" s="47"/>
      <c r="J339" s="47"/>
    </row>
    <row r="340" spans="1:10" x14ac:dyDescent="0.35">
      <c r="A340" s="45"/>
      <c r="B340" s="46"/>
      <c r="C340" s="47"/>
      <c r="D340" s="47"/>
      <c r="E340" s="47"/>
      <c r="F340" s="47"/>
      <c r="G340" s="47"/>
      <c r="H340" s="47"/>
      <c r="I340" s="47"/>
      <c r="J340" s="47"/>
    </row>
    <row r="341" spans="1:10" x14ac:dyDescent="0.35">
      <c r="A341" s="45"/>
      <c r="B341" s="46"/>
      <c r="C341" s="47"/>
      <c r="D341" s="47"/>
      <c r="E341" s="47"/>
      <c r="F341" s="47"/>
      <c r="G341" s="47"/>
      <c r="H341" s="47"/>
      <c r="I341" s="47"/>
      <c r="J341" s="47"/>
    </row>
    <row r="342" spans="1:10" x14ac:dyDescent="0.35">
      <c r="A342" s="45"/>
      <c r="B342" s="46"/>
      <c r="C342" s="47"/>
      <c r="D342" s="47"/>
      <c r="E342" s="47"/>
      <c r="F342" s="47"/>
      <c r="G342" s="47"/>
      <c r="H342" s="47"/>
      <c r="I342" s="47"/>
      <c r="J342" s="47"/>
    </row>
    <row r="343" spans="1:10" x14ac:dyDescent="0.35">
      <c r="A343" s="45"/>
      <c r="B343" s="46"/>
      <c r="C343" s="47"/>
      <c r="D343" s="47"/>
      <c r="E343" s="47"/>
      <c r="F343" s="47"/>
      <c r="G343" s="47"/>
      <c r="H343" s="47"/>
      <c r="I343" s="47"/>
      <c r="J343" s="47"/>
    </row>
    <row r="344" spans="1:10" x14ac:dyDescent="0.35">
      <c r="A344" s="45"/>
      <c r="B344" s="46"/>
      <c r="C344" s="47"/>
      <c r="D344" s="47"/>
      <c r="E344" s="47"/>
      <c r="F344" s="47"/>
      <c r="G344" s="47"/>
      <c r="H344" s="47"/>
      <c r="I344" s="47"/>
      <c r="J344" s="47"/>
    </row>
    <row r="345" spans="1:10" x14ac:dyDescent="0.35">
      <c r="A345" s="45"/>
      <c r="B345" s="46"/>
      <c r="C345" s="47"/>
      <c r="D345" s="47"/>
      <c r="E345" s="47"/>
      <c r="F345" s="47"/>
      <c r="G345" s="47"/>
      <c r="H345" s="47"/>
      <c r="I345" s="47"/>
      <c r="J345" s="47"/>
    </row>
    <row r="346" spans="1:10" x14ac:dyDescent="0.35">
      <c r="A346" s="45"/>
      <c r="B346" s="46"/>
      <c r="C346" s="47"/>
      <c r="D346" s="47"/>
      <c r="E346" s="47"/>
      <c r="F346" s="47"/>
      <c r="G346" s="47"/>
      <c r="H346" s="47"/>
      <c r="I346" s="47"/>
      <c r="J346" s="47"/>
    </row>
    <row r="347" spans="1:10" x14ac:dyDescent="0.35">
      <c r="A347" s="45"/>
      <c r="B347" s="46"/>
      <c r="C347" s="47"/>
      <c r="D347" s="47"/>
      <c r="E347" s="47"/>
      <c r="F347" s="47"/>
      <c r="G347" s="47"/>
      <c r="H347" s="47"/>
      <c r="I347" s="47"/>
      <c r="J347" s="47"/>
    </row>
    <row r="348" spans="1:10" x14ac:dyDescent="0.35">
      <c r="A348" s="45"/>
      <c r="B348" s="46"/>
      <c r="C348" s="47"/>
      <c r="D348" s="47"/>
      <c r="E348" s="47"/>
      <c r="F348" s="47"/>
      <c r="G348" s="47"/>
      <c r="H348" s="47"/>
      <c r="I348" s="47"/>
      <c r="J348" s="47"/>
    </row>
    <row r="349" spans="1:10" x14ac:dyDescent="0.35">
      <c r="A349" s="45"/>
      <c r="B349" s="46"/>
      <c r="C349" s="47"/>
      <c r="D349" s="47"/>
      <c r="E349" s="47"/>
      <c r="F349" s="47"/>
      <c r="G349" s="47"/>
      <c r="H349" s="47"/>
      <c r="I349" s="47"/>
      <c r="J349" s="47"/>
    </row>
    <row r="350" spans="1:10" x14ac:dyDescent="0.35">
      <c r="A350" s="45"/>
      <c r="B350" s="46"/>
      <c r="C350" s="47"/>
      <c r="D350" s="47"/>
      <c r="E350" s="47"/>
      <c r="F350" s="47"/>
      <c r="G350" s="47"/>
      <c r="H350" s="47"/>
      <c r="I350" s="47"/>
      <c r="J350" s="47"/>
    </row>
    <row r="351" spans="1:10" x14ac:dyDescent="0.35">
      <c r="A351" s="45"/>
      <c r="B351" s="46"/>
      <c r="C351" s="47"/>
      <c r="D351" s="47"/>
      <c r="E351" s="47"/>
      <c r="F351" s="47"/>
      <c r="G351" s="47"/>
      <c r="H351" s="47"/>
      <c r="I351" s="47"/>
      <c r="J351" s="47"/>
    </row>
    <row r="352" spans="1:10" x14ac:dyDescent="0.35">
      <c r="A352" s="45"/>
      <c r="B352" s="46"/>
      <c r="C352" s="47"/>
      <c r="D352" s="47"/>
      <c r="E352" s="47"/>
      <c r="F352" s="47"/>
      <c r="G352" s="47"/>
      <c r="H352" s="47"/>
      <c r="I352" s="47"/>
      <c r="J352" s="47"/>
    </row>
    <row r="353" spans="1:10" x14ac:dyDescent="0.35">
      <c r="A353" s="45"/>
      <c r="B353" s="46"/>
      <c r="C353" s="47"/>
      <c r="D353" s="47"/>
      <c r="E353" s="47"/>
      <c r="F353" s="47"/>
      <c r="G353" s="47"/>
      <c r="H353" s="47"/>
      <c r="I353" s="47"/>
      <c r="J353" s="47"/>
    </row>
    <row r="354" spans="1:10" x14ac:dyDescent="0.35">
      <c r="A354" s="45"/>
      <c r="B354" s="46"/>
      <c r="C354" s="47"/>
      <c r="D354" s="47"/>
      <c r="E354" s="47"/>
      <c r="F354" s="47"/>
      <c r="G354" s="47"/>
      <c r="H354" s="47"/>
      <c r="I354" s="47"/>
      <c r="J354" s="47"/>
    </row>
    <row r="355" spans="1:10" x14ac:dyDescent="0.35">
      <c r="A355" s="45"/>
      <c r="B355" s="46"/>
      <c r="C355" s="47"/>
      <c r="D355" s="47"/>
      <c r="E355" s="47"/>
      <c r="F355" s="47"/>
      <c r="G355" s="47"/>
      <c r="H355" s="47"/>
      <c r="I355" s="47"/>
      <c r="J355" s="47"/>
    </row>
    <row r="356" spans="1:10" x14ac:dyDescent="0.35">
      <c r="A356" s="45"/>
      <c r="B356" s="46"/>
      <c r="C356" s="47"/>
      <c r="D356" s="47"/>
      <c r="E356" s="47"/>
      <c r="F356" s="47"/>
      <c r="G356" s="47"/>
      <c r="H356" s="47"/>
      <c r="I356" s="47"/>
      <c r="J356" s="47"/>
    </row>
    <row r="357" spans="1:10" x14ac:dyDescent="0.35">
      <c r="A357" s="45"/>
      <c r="B357" s="46"/>
      <c r="C357" s="47"/>
      <c r="D357" s="47"/>
      <c r="E357" s="47"/>
      <c r="F357" s="47"/>
      <c r="G357" s="47"/>
      <c r="H357" s="47"/>
      <c r="I357" s="47"/>
      <c r="J357" s="47"/>
    </row>
    <row r="358" spans="1:10" x14ac:dyDescent="0.35">
      <c r="A358" s="45"/>
      <c r="B358" s="46"/>
      <c r="C358" s="47"/>
      <c r="D358" s="47"/>
      <c r="E358" s="47"/>
      <c r="F358" s="47"/>
      <c r="G358" s="47"/>
      <c r="H358" s="47"/>
      <c r="I358" s="47"/>
      <c r="J358" s="47"/>
    </row>
    <row r="359" spans="1:10" x14ac:dyDescent="0.35">
      <c r="A359" s="45"/>
      <c r="B359" s="46"/>
      <c r="C359" s="47"/>
      <c r="D359" s="47"/>
      <c r="E359" s="47"/>
      <c r="F359" s="47"/>
      <c r="G359" s="47"/>
      <c r="H359" s="47"/>
      <c r="I359" s="47"/>
      <c r="J359" s="47"/>
    </row>
    <row r="360" spans="1:10" x14ac:dyDescent="0.35">
      <c r="A360" s="45"/>
      <c r="B360" s="46"/>
      <c r="C360" s="47"/>
      <c r="D360" s="47"/>
      <c r="E360" s="47"/>
      <c r="F360" s="47"/>
      <c r="G360" s="47"/>
      <c r="H360" s="47"/>
      <c r="I360" s="47"/>
      <c r="J360" s="47"/>
    </row>
    <row r="361" spans="1:10" x14ac:dyDescent="0.35">
      <c r="A361" s="45"/>
      <c r="B361" s="46"/>
      <c r="C361" s="47"/>
      <c r="D361" s="47"/>
      <c r="E361" s="47"/>
      <c r="F361" s="47"/>
      <c r="G361" s="47"/>
      <c r="H361" s="47"/>
      <c r="I361" s="47"/>
      <c r="J361" s="47"/>
    </row>
    <row r="362" spans="1:10" x14ac:dyDescent="0.35">
      <c r="A362" s="45"/>
      <c r="B362" s="46"/>
      <c r="C362" s="47"/>
      <c r="D362" s="47"/>
      <c r="E362" s="47"/>
      <c r="F362" s="47"/>
      <c r="G362" s="47"/>
      <c r="H362" s="47"/>
      <c r="I362" s="47"/>
      <c r="J362" s="47"/>
    </row>
    <row r="363" spans="1:10" x14ac:dyDescent="0.35">
      <c r="A363" s="45"/>
      <c r="B363" s="46"/>
      <c r="C363" s="47"/>
      <c r="D363" s="47"/>
      <c r="E363" s="47"/>
      <c r="F363" s="47"/>
      <c r="G363" s="47"/>
      <c r="H363" s="47"/>
      <c r="I363" s="47"/>
      <c r="J363" s="47"/>
    </row>
    <row r="364" spans="1:10" x14ac:dyDescent="0.35">
      <c r="A364" s="45"/>
      <c r="B364" s="46"/>
      <c r="C364" s="47"/>
      <c r="D364" s="47"/>
      <c r="E364" s="47"/>
      <c r="F364" s="47"/>
      <c r="G364" s="47"/>
      <c r="H364" s="47"/>
      <c r="I364" s="47"/>
      <c r="J364" s="47"/>
    </row>
    <row r="365" spans="1:10" x14ac:dyDescent="0.35">
      <c r="A365" s="45"/>
      <c r="B365" s="46"/>
      <c r="C365" s="47"/>
      <c r="D365" s="47"/>
      <c r="E365" s="47"/>
      <c r="F365" s="47"/>
      <c r="G365" s="47"/>
      <c r="H365" s="47"/>
      <c r="I365" s="47"/>
      <c r="J365" s="47"/>
    </row>
    <row r="366" spans="1:10" x14ac:dyDescent="0.35">
      <c r="A366" s="45"/>
      <c r="B366" s="46"/>
      <c r="C366" s="47"/>
      <c r="D366" s="47"/>
      <c r="E366" s="47"/>
      <c r="F366" s="47"/>
      <c r="G366" s="47"/>
      <c r="H366" s="47"/>
      <c r="I366" s="47"/>
      <c r="J366" s="47"/>
    </row>
    <row r="367" spans="1:10" x14ac:dyDescent="0.35">
      <c r="A367" s="45"/>
      <c r="B367" s="46"/>
      <c r="C367" s="47"/>
      <c r="D367" s="47"/>
      <c r="E367" s="47"/>
      <c r="F367" s="47"/>
      <c r="G367" s="47"/>
      <c r="H367" s="47"/>
      <c r="I367" s="47"/>
      <c r="J367" s="47"/>
    </row>
    <row r="368" spans="1:10" x14ac:dyDescent="0.35">
      <c r="A368" s="45"/>
      <c r="B368" s="46"/>
      <c r="C368" s="47"/>
      <c r="D368" s="47"/>
      <c r="E368" s="47"/>
      <c r="F368" s="47"/>
      <c r="G368" s="47"/>
      <c r="H368" s="47"/>
      <c r="I368" s="47"/>
      <c r="J368" s="47"/>
    </row>
    <row r="369" spans="1:10" x14ac:dyDescent="0.35">
      <c r="A369" s="45"/>
      <c r="B369" s="46"/>
      <c r="C369" s="47"/>
      <c r="D369" s="47"/>
      <c r="E369" s="47"/>
      <c r="F369" s="47"/>
      <c r="G369" s="47"/>
      <c r="H369" s="47"/>
      <c r="I369" s="47"/>
      <c r="J369" s="47"/>
    </row>
    <row r="370" spans="1:10" x14ac:dyDescent="0.35">
      <c r="A370" s="45"/>
      <c r="B370" s="46"/>
      <c r="C370" s="47"/>
      <c r="D370" s="47"/>
      <c r="E370" s="47"/>
      <c r="F370" s="47"/>
      <c r="G370" s="47"/>
      <c r="H370" s="47"/>
      <c r="I370" s="47"/>
      <c r="J370" s="47"/>
    </row>
    <row r="371" spans="1:10" x14ac:dyDescent="0.35">
      <c r="A371" s="45"/>
      <c r="B371" s="46"/>
      <c r="C371" s="47"/>
      <c r="D371" s="47"/>
      <c r="E371" s="47"/>
      <c r="F371" s="47"/>
      <c r="G371" s="47"/>
      <c r="H371" s="47"/>
      <c r="I371" s="47"/>
      <c r="J371" s="47"/>
    </row>
    <row r="372" spans="1:10" x14ac:dyDescent="0.35">
      <c r="A372" s="45"/>
      <c r="B372" s="46"/>
      <c r="C372" s="47"/>
      <c r="D372" s="47"/>
      <c r="E372" s="47"/>
      <c r="F372" s="47"/>
      <c r="G372" s="47"/>
      <c r="H372" s="47"/>
      <c r="I372" s="47"/>
      <c r="J372" s="47"/>
    </row>
  </sheetData>
  <mergeCells count="2">
    <mergeCell ref="B3:D3"/>
    <mergeCell ref="F3:H3"/>
  </mergeCells>
  <conditionalFormatting sqref="A13:J372">
    <cfRule type="expression" dxfId="12" priority="1">
      <formula>($A13="")+(($C13=0)*($E13=0))</formula>
    </cfRule>
  </conditionalFormatting>
  <dataValidations count="3">
    <dataValidation allowBlank="1" showInputMessage="1" showErrorMessage="1" prompt="Loan Summary fields from I3 to I7 are automatically adjusted based on the values entered. Enter the Lender's name in I9" sqref="F2"/>
    <dataValidation allowBlank="1" showErrorMessage="1" prompt="Worksheet title is in this cell. Enter loan values in cells E3 to E7 &amp; extra payments in cell E9, loan summary in column I &amp; Payment Schedule table will automatically update" sqref="A1:J1"/>
    <dataValidation allowBlank="1" error="pavI8MeUFtEyxX2I4tky3493b546-6f48-45fb-a359-ab08402e6521" sqref="A2:E2 A3:E372 F3:F372 G2:J2 G3:J372"/>
  </dataValidations>
  <printOptions horizontalCentered="1"/>
  <pageMargins left="0.4" right="0.4" top="0.4" bottom="0.5" header="0.3" footer="0.3"/>
  <pageSetup scale="79" fitToHeight="0" orientation="landscape" r:id="rId1"/>
  <headerFooter differentFirst="1">
    <oddFooter>Page &amp;P of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GradingEngineProps xmlns="http://tempuri.org/temp">
  <UserID>{3493b546-6f48-45fb-a359-ab08402e6521}</UserID>
  <AssignmentID>{3493b546-6f48-45fb-a359-ab08402e6521}</AssignmentID>
</GradingEngineProps>
</file>

<file path=customXml/itemProps1.xml><?xml version="1.0" encoding="utf-8"?>
<ds:datastoreItem xmlns:ds="http://schemas.openxmlformats.org/officeDocument/2006/customXml" ds:itemID="{194D4057-7F88-41E7-97CB-36AD8EA2146A}">
  <ds:schemaRefs>
    <ds:schemaRef ds:uri="http://tempuri.org/tem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26</vt:i4>
      </vt:variant>
    </vt:vector>
  </HeadingPairs>
  <TitlesOfParts>
    <vt:vector size="30" baseType="lpstr">
      <vt:lpstr>Documentation</vt:lpstr>
      <vt:lpstr>Mortgage Calculator</vt:lpstr>
      <vt:lpstr>Listings</vt:lpstr>
      <vt:lpstr>Car Loan</vt:lpstr>
      <vt:lpstr>ColumnTitle1</vt:lpstr>
      <vt:lpstr>Down_Payment</vt:lpstr>
      <vt:lpstr>End_Bal</vt:lpstr>
      <vt:lpstr>ExtraPayments</vt:lpstr>
      <vt:lpstr>InterestRate</vt:lpstr>
      <vt:lpstr>LenderName</vt:lpstr>
      <vt:lpstr>Loan_Amt</vt:lpstr>
      <vt:lpstr>Loan_Payment_Calculator</vt:lpstr>
      <vt:lpstr>LoanAmount</vt:lpstr>
      <vt:lpstr>LoanPeriod</vt:lpstr>
      <vt:lpstr>LoanStartDate</vt:lpstr>
      <vt:lpstr>Monthly_Payment</vt:lpstr>
      <vt:lpstr>PaymentsPerYear</vt:lpstr>
      <vt:lpstr>Price</vt:lpstr>
      <vt:lpstr>'Mortgage Calculator'!Print_Area</vt:lpstr>
      <vt:lpstr>Rate</vt:lpstr>
      <vt:lpstr>RowTitleRegion1..E9</vt:lpstr>
      <vt:lpstr>RowTitleRegion2..I7</vt:lpstr>
      <vt:lpstr>RowTitleRegion3..E9</vt:lpstr>
      <vt:lpstr>RowTitleRegion4..H9</vt:lpstr>
      <vt:lpstr>ScheduledNumberOfPayments</vt:lpstr>
      <vt:lpstr>ScheduledPayment</vt:lpstr>
      <vt:lpstr>Term_in_Months</vt:lpstr>
      <vt:lpstr>Total_Cost</vt:lpstr>
      <vt:lpstr>Total_Interest</vt:lpstr>
      <vt:lpstr>TotalEarlyPayments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keywords>© 2020 Cengage Learning.</cp:keywords>
  <cp:lastModifiedBy>HP</cp:lastModifiedBy>
  <cp:lastPrinted>2020-11-07T15:06:38Z</cp:lastPrinted>
  <dcterms:created xsi:type="dcterms:W3CDTF">2015-10-12T11:05:43Z</dcterms:created>
  <dcterms:modified xsi:type="dcterms:W3CDTF">2020-11-08T17:01:38Z</dcterms:modified>
</cp:coreProperties>
</file>